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8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9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1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2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3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4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5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6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7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6.xml" ContentType="application/vnd.openxmlformats-officedocument.drawing+xml"/>
  <Override PartName="/xl/charts/chart28.xml" ContentType="application/vnd.openxmlformats-officedocument.drawingml.chart+xml"/>
  <Override PartName="/xl/drawings/drawing7.xml" ContentType="application/vnd.openxmlformats-officedocument.drawing+xml"/>
  <Override PartName="/xl/charts/chart29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30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31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2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3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4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8.xml" ContentType="application/vnd.openxmlformats-officedocument.drawing+xml"/>
  <Override PartName="/xl/charts/chart35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6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7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8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9.xml" ContentType="application/vnd.openxmlformats-officedocument.drawing+xml"/>
  <Override PartName="/xl/charts/chart39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40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ptyuserAccount\Documents\Birmingham City University\Module 2\MARCUS_LANE---16110705-Module-2\"/>
    </mc:Choice>
  </mc:AlternateContent>
  <xr:revisionPtr revIDLastSave="0" documentId="13_ncr:1_{FC5E5CD7-DEAA-4AEC-AF30-099039B47B31}" xr6:coauthVersionLast="45" xr6:coauthVersionMax="45" xr10:uidLastSave="{00000000-0000-0000-0000-000000000000}"/>
  <bookViews>
    <workbookView xWindow="-110" yWindow="-110" windowWidth="38620" windowHeight="21220" tabRatio="809" xr2:uid="{00000000-000D-0000-FFFF-FFFF00000000}"/>
  </bookViews>
  <sheets>
    <sheet name="Level Flow Act 1 (1-4)" sheetId="3" r:id="rId1"/>
    <sheet name="Level 1 " sheetId="4" r:id="rId2"/>
    <sheet name="Level 2" sheetId="5" r:id="rId3"/>
    <sheet name="Level 3" sheetId="6" r:id="rId4"/>
    <sheet name="Level 4" sheetId="7" r:id="rId5"/>
    <sheet name="Level Flow 1-12" sheetId="2" r:id="rId6"/>
    <sheet name="Level 5" sheetId="8" r:id="rId7"/>
    <sheet name="Level 6" sheetId="9" r:id="rId8"/>
    <sheet name="Level 7" sheetId="10" r:id="rId9"/>
  </sheets>
  <definedNames>
    <definedName name="Eight" localSheetId="0">'Level Flow Act 1 (1-4)'!#REF!</definedName>
    <definedName name="Eight">'Level Flow 1-12'!$V$3:$V$29</definedName>
    <definedName name="Eleven" localSheetId="0">'Level Flow Act 1 (1-4)'!#REF!</definedName>
    <definedName name="Eleven">'Level Flow 1-12'!$AB$3:$AB$29</definedName>
    <definedName name="Five" localSheetId="0">'Level Flow Act 1 (1-4)'!#REF!</definedName>
    <definedName name="Five">'Level Flow 1-12'!$P$3:$P$29</definedName>
    <definedName name="Four" localSheetId="0">'Level Flow Act 1 (1-4)'!$O$7:$O$33</definedName>
    <definedName name="Four">'Level Flow 1-12'!$N$3:$N$29</definedName>
    <definedName name="LevelObjects" localSheetId="0">'Level Flow Act 1 (1-4)'!$C$8:$C$24</definedName>
    <definedName name="LevelObjects">'Level Flow 1-12'!$B$4:$B$20</definedName>
    <definedName name="MVP">#REF!</definedName>
    <definedName name="Nine" localSheetId="0">'Level Flow Act 1 (1-4)'!#REF!</definedName>
    <definedName name="Nine">'Level Flow 1-12'!$X$3:$X$29</definedName>
    <definedName name="One" localSheetId="0">'Level Flow Act 1 (1-4)'!$I$7:$I$33</definedName>
    <definedName name="One">'Level Flow 1-12'!$H$3:$H$29</definedName>
    <definedName name="peeps">#REF!</definedName>
    <definedName name="people">#REF!</definedName>
    <definedName name="progress">#REF!</definedName>
    <definedName name="scope">#REF!</definedName>
    <definedName name="Seven" localSheetId="0">'Level Flow Act 1 (1-4)'!#REF!</definedName>
    <definedName name="Seven">'Level Flow 1-12'!$T$3:$T$29</definedName>
    <definedName name="Six" localSheetId="0">'Level Flow Act 1 (1-4)'!#REF!</definedName>
    <definedName name="Six">'Level Flow 1-12'!$P$2</definedName>
    <definedName name="sprint">#REF!</definedName>
    <definedName name="Ten" localSheetId="0">'Level Flow Act 1 (1-4)'!#REF!</definedName>
    <definedName name="Ten">'Level Flow 1-12'!$X$3:$X$29</definedName>
    <definedName name="Three" localSheetId="0">'Level Flow Act 1 (1-4)'!$M$7:$M$33</definedName>
    <definedName name="Three">'Level Flow 1-12'!$L$3:$L$29</definedName>
    <definedName name="Twelve" localSheetId="0">'Level Flow Act 1 (1-4)'!#REF!</definedName>
    <definedName name="Twelve">'Level Flow 1-12'!$AD$3:$AD$29</definedName>
    <definedName name="Two" localSheetId="0">'Level Flow Act 1 (1-4)'!$K$7:$K$33</definedName>
    <definedName name="Two">'Level Flow 1-12'!$J$3:$J$29</definedName>
    <definedName name="World1" localSheetId="0">'Level Flow Act 1 (1-4)'!$C$28:$C$40</definedName>
    <definedName name="World1">'Level Flow 1-12'!$B$24:$B$37</definedName>
    <definedName name="World2" localSheetId="0">'Level Flow Act 1 (1-4)'!$D$28:$D$40</definedName>
    <definedName name="World2">'Level Flow 1-12'!$C$24:$C$37</definedName>
    <definedName name="World3" localSheetId="0">'Level Flow Act 1 (1-4)'!$E$28:$E$40</definedName>
    <definedName name="World3">'Level Flow 1-12'!$D$24:$D$37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V26" i="10" l="1"/>
  <c r="AV25" i="10"/>
  <c r="AV24" i="10"/>
  <c r="AV23" i="10"/>
  <c r="AV22" i="10"/>
  <c r="AV21" i="10"/>
  <c r="AV20" i="10"/>
  <c r="AV19" i="10"/>
  <c r="AV18" i="10"/>
  <c r="AV17" i="10"/>
  <c r="AV16" i="10"/>
  <c r="AV15" i="10"/>
  <c r="AV14" i="10"/>
  <c r="AV13" i="10"/>
  <c r="AV12" i="10"/>
  <c r="AV11" i="10"/>
  <c r="AV10" i="10"/>
  <c r="AV9" i="10"/>
  <c r="AV8" i="10"/>
  <c r="AZ31" i="10" s="1"/>
  <c r="AV7" i="10"/>
  <c r="AV6" i="10"/>
  <c r="AV5" i="10"/>
  <c r="AV82" i="9"/>
  <c r="AV81" i="9"/>
  <c r="AV80" i="9"/>
  <c r="AV79" i="9"/>
  <c r="AV78" i="9"/>
  <c r="AV77" i="9"/>
  <c r="AV76" i="9"/>
  <c r="AV75" i="9"/>
  <c r="AV74" i="9"/>
  <c r="AV73" i="9"/>
  <c r="AV72" i="9"/>
  <c r="AV71" i="9"/>
  <c r="AV70" i="9"/>
  <c r="AV69" i="9"/>
  <c r="AV68" i="9"/>
  <c r="AV67" i="9"/>
  <c r="AV66" i="9"/>
  <c r="AV65" i="9"/>
  <c r="AV64" i="9"/>
  <c r="AZ87" i="9" s="1"/>
  <c r="AV63" i="9"/>
  <c r="AV62" i="9"/>
  <c r="AV61" i="9"/>
  <c r="AV26" i="9"/>
  <c r="AV25" i="9"/>
  <c r="AV24" i="9"/>
  <c r="AV23" i="9"/>
  <c r="AV22" i="9"/>
  <c r="AV21" i="9"/>
  <c r="AV20" i="9"/>
  <c r="AV19" i="9"/>
  <c r="AV18" i="9"/>
  <c r="AV17" i="9"/>
  <c r="AV16" i="9"/>
  <c r="AV15" i="9"/>
  <c r="AV14" i="9"/>
  <c r="AV13" i="9"/>
  <c r="AV12" i="9"/>
  <c r="AV11" i="9"/>
  <c r="AV10" i="9"/>
  <c r="AV9" i="9"/>
  <c r="AV8" i="9"/>
  <c r="AZ31" i="9" s="1"/>
  <c r="AV7" i="9"/>
  <c r="AV6" i="9"/>
  <c r="AV5" i="9"/>
  <c r="AV136" i="8"/>
  <c r="AV138" i="8"/>
  <c r="AV137" i="8"/>
  <c r="AV135" i="8"/>
  <c r="AV134" i="8"/>
  <c r="AV133" i="8"/>
  <c r="AV132" i="8"/>
  <c r="AV131" i="8"/>
  <c r="AV130" i="8"/>
  <c r="AV129" i="8"/>
  <c r="AV128" i="8"/>
  <c r="AV127" i="8"/>
  <c r="AV126" i="8"/>
  <c r="AV125" i="8"/>
  <c r="AV124" i="8"/>
  <c r="AV123" i="8"/>
  <c r="AV122" i="8"/>
  <c r="AV121" i="8"/>
  <c r="AV120" i="8"/>
  <c r="AV119" i="8"/>
  <c r="AV118" i="8"/>
  <c r="AV117" i="8"/>
  <c r="AV82" i="8"/>
  <c r="AV81" i="8"/>
  <c r="AV80" i="8"/>
  <c r="AV79" i="8"/>
  <c r="AV78" i="8"/>
  <c r="AV77" i="8"/>
  <c r="AV76" i="8"/>
  <c r="AV75" i="8"/>
  <c r="AV74" i="8"/>
  <c r="AV73" i="8"/>
  <c r="AV72" i="8"/>
  <c r="AV71" i="8"/>
  <c r="AV70" i="8"/>
  <c r="AV69" i="8"/>
  <c r="AV68" i="8"/>
  <c r="AV67" i="8"/>
  <c r="AV66" i="8"/>
  <c r="AV65" i="8"/>
  <c r="AV64" i="8"/>
  <c r="AV63" i="8"/>
  <c r="AV62" i="8"/>
  <c r="AV61" i="8"/>
  <c r="AV26" i="8"/>
  <c r="AV25" i="8"/>
  <c r="AV24" i="8"/>
  <c r="AV23" i="8"/>
  <c r="AV22" i="8"/>
  <c r="AV21" i="8"/>
  <c r="AV20" i="8"/>
  <c r="AV19" i="8"/>
  <c r="AV18" i="8"/>
  <c r="AV17" i="8"/>
  <c r="AV16" i="8"/>
  <c r="AV15" i="8"/>
  <c r="AV14" i="8"/>
  <c r="AV13" i="8"/>
  <c r="AV12" i="8"/>
  <c r="AV11" i="8"/>
  <c r="AV10" i="8"/>
  <c r="AV9" i="8"/>
  <c r="AV8" i="8"/>
  <c r="AV7" i="8"/>
  <c r="AV6" i="8"/>
  <c r="AV5" i="8"/>
  <c r="AZ32" i="10" l="1"/>
  <c r="AZ34" i="10"/>
  <c r="AZ33" i="10"/>
  <c r="AV28" i="10"/>
  <c r="AW5" i="10" s="1"/>
  <c r="AV28" i="9"/>
  <c r="AW26" i="9" s="1"/>
  <c r="AZ32" i="9"/>
  <c r="AZ34" i="9"/>
  <c r="AZ33" i="9"/>
  <c r="AZ88" i="9"/>
  <c r="AZ90" i="9"/>
  <c r="AZ89" i="9"/>
  <c r="AV84" i="9"/>
  <c r="AZ32" i="8"/>
  <c r="AZ34" i="8"/>
  <c r="AZ33" i="8"/>
  <c r="AV28" i="8"/>
  <c r="AW8" i="8" s="1"/>
  <c r="AZ90" i="8"/>
  <c r="AZ89" i="8"/>
  <c r="AZ88" i="8"/>
  <c r="AV84" i="8"/>
  <c r="AZ144" i="8"/>
  <c r="AZ145" i="8"/>
  <c r="AZ146" i="8"/>
  <c r="AV140" i="8"/>
  <c r="AZ31" i="8"/>
  <c r="AZ87" i="8"/>
  <c r="AZ143" i="8"/>
  <c r="AV137" i="4"/>
  <c r="AV136" i="4"/>
  <c r="AV135" i="4"/>
  <c r="AV134" i="4"/>
  <c r="AV133" i="4"/>
  <c r="AV132" i="4"/>
  <c r="AV131" i="4"/>
  <c r="AV130" i="4"/>
  <c r="AV129" i="4"/>
  <c r="AV128" i="4"/>
  <c r="AV127" i="4"/>
  <c r="AV126" i="4"/>
  <c r="AV125" i="4"/>
  <c r="AV124" i="4"/>
  <c r="AV123" i="4"/>
  <c r="AV122" i="4"/>
  <c r="AV121" i="4"/>
  <c r="AV120" i="4"/>
  <c r="AV119" i="4"/>
  <c r="AV117" i="4"/>
  <c r="AV118" i="4"/>
  <c r="AW13" i="10" l="1"/>
  <c r="BA32" i="10"/>
  <c r="AW6" i="10"/>
  <c r="BA31" i="10"/>
  <c r="AW11" i="10"/>
  <c r="AW7" i="10"/>
  <c r="AW18" i="10"/>
  <c r="AW20" i="10"/>
  <c r="AW19" i="10"/>
  <c r="AW16" i="10"/>
  <c r="AW14" i="10"/>
  <c r="AW21" i="10"/>
  <c r="BA33" i="10"/>
  <c r="AW12" i="10"/>
  <c r="AW26" i="10"/>
  <c r="AW10" i="10"/>
  <c r="AW15" i="10"/>
  <c r="AW23" i="10"/>
  <c r="BA34" i="10"/>
  <c r="AW24" i="10"/>
  <c r="AW8" i="10"/>
  <c r="AW22" i="10"/>
  <c r="AW9" i="10"/>
  <c r="AW17" i="10"/>
  <c r="AW25" i="10"/>
  <c r="AW64" i="9"/>
  <c r="BA33" i="9"/>
  <c r="AW69" i="9"/>
  <c r="AW65" i="9"/>
  <c r="BA90" i="9"/>
  <c r="AW19" i="9"/>
  <c r="BA88" i="9"/>
  <c r="AW24" i="9"/>
  <c r="AW18" i="9"/>
  <c r="AW21" i="9"/>
  <c r="AW80" i="9"/>
  <c r="AW15" i="9"/>
  <c r="AW74" i="9"/>
  <c r="AW8" i="9"/>
  <c r="AW73" i="9"/>
  <c r="AW68" i="9"/>
  <c r="AW25" i="9"/>
  <c r="AW5" i="9"/>
  <c r="BA87" i="9"/>
  <c r="AW70" i="9"/>
  <c r="BA32" i="9"/>
  <c r="AW12" i="9"/>
  <c r="AW71" i="9"/>
  <c r="AW67" i="9"/>
  <c r="AW10" i="9"/>
  <c r="AW9" i="9"/>
  <c r="AW17" i="9"/>
  <c r="AW76" i="9"/>
  <c r="BA31" i="9"/>
  <c r="AW11" i="9"/>
  <c r="AW82" i="9"/>
  <c r="AW66" i="9"/>
  <c r="BA34" i="9"/>
  <c r="AW6" i="9"/>
  <c r="AW20" i="9"/>
  <c r="AW22" i="9"/>
  <c r="AW79" i="9"/>
  <c r="AW63" i="9"/>
  <c r="AW77" i="9"/>
  <c r="AW7" i="9"/>
  <c r="AW72" i="9"/>
  <c r="AW23" i="9"/>
  <c r="BA89" i="9"/>
  <c r="AW78" i="9"/>
  <c r="AW62" i="9"/>
  <c r="AW13" i="9"/>
  <c r="AW81" i="9"/>
  <c r="AW16" i="9"/>
  <c r="AW14" i="9"/>
  <c r="AW75" i="9"/>
  <c r="AW133" i="8"/>
  <c r="AW77" i="8"/>
  <c r="AW118" i="8"/>
  <c r="AW131" i="8"/>
  <c r="AW19" i="8"/>
  <c r="AW122" i="8"/>
  <c r="AW18" i="8"/>
  <c r="BA88" i="8"/>
  <c r="AW124" i="8"/>
  <c r="AW62" i="8"/>
  <c r="AW127" i="8"/>
  <c r="AW64" i="8"/>
  <c r="BA34" i="8"/>
  <c r="AW137" i="8"/>
  <c r="AW120" i="8"/>
  <c r="AW70" i="8"/>
  <c r="AW16" i="8"/>
  <c r="AW71" i="8"/>
  <c r="AW5" i="8"/>
  <c r="AW74" i="8"/>
  <c r="AW129" i="8"/>
  <c r="AW17" i="8"/>
  <c r="AW15" i="8"/>
  <c r="AW80" i="8"/>
  <c r="AW14" i="8"/>
  <c r="AW125" i="8"/>
  <c r="AW6" i="8"/>
  <c r="AW9" i="8"/>
  <c r="AW69" i="8"/>
  <c r="AW130" i="8"/>
  <c r="AW76" i="8"/>
  <c r="AW10" i="8"/>
  <c r="BA144" i="8"/>
  <c r="BA90" i="8"/>
  <c r="AW79" i="8"/>
  <c r="AW63" i="8"/>
  <c r="AW13" i="8"/>
  <c r="AW132" i="8"/>
  <c r="AW82" i="8"/>
  <c r="AW66" i="8"/>
  <c r="AW12" i="8"/>
  <c r="AW21" i="8"/>
  <c r="AW81" i="8"/>
  <c r="AW138" i="8"/>
  <c r="AW68" i="8"/>
  <c r="BA146" i="8"/>
  <c r="BA33" i="8"/>
  <c r="AW20" i="8"/>
  <c r="AW73" i="8"/>
  <c r="BA89" i="8"/>
  <c r="AW134" i="8"/>
  <c r="BA145" i="8"/>
  <c r="AW67" i="8"/>
  <c r="AW121" i="8"/>
  <c r="AW65" i="8"/>
  <c r="AW123" i="8"/>
  <c r="AW11" i="8"/>
  <c r="AW26" i="8"/>
  <c r="BA143" i="8"/>
  <c r="BA87" i="8"/>
  <c r="BA31" i="8"/>
  <c r="AW135" i="8"/>
  <c r="AW119" i="8"/>
  <c r="AW23" i="8"/>
  <c r="AW7" i="8"/>
  <c r="AW126" i="8"/>
  <c r="AW72" i="8"/>
  <c r="AW22" i="8"/>
  <c r="AW136" i="8"/>
  <c r="AW75" i="8"/>
  <c r="AW25" i="8"/>
  <c r="BA32" i="8"/>
  <c r="AW128" i="8"/>
  <c r="AW78" i="8"/>
  <c r="AW24" i="8"/>
  <c r="J14" i="3"/>
  <c r="L14" i="3"/>
  <c r="N14" i="3"/>
  <c r="J15" i="3"/>
  <c r="L15" i="3"/>
  <c r="N15" i="3"/>
  <c r="J16" i="3"/>
  <c r="L16" i="3"/>
  <c r="N16" i="3"/>
  <c r="J17" i="3"/>
  <c r="L17" i="3"/>
  <c r="N17" i="3"/>
  <c r="J18" i="3"/>
  <c r="L18" i="3"/>
  <c r="N18" i="3"/>
  <c r="J19" i="3"/>
  <c r="L19" i="3"/>
  <c r="N19" i="3"/>
  <c r="J20" i="3"/>
  <c r="L20" i="3"/>
  <c r="N20" i="3"/>
  <c r="J21" i="3"/>
  <c r="L21" i="3"/>
  <c r="N21" i="3"/>
  <c r="J22" i="3"/>
  <c r="L22" i="3"/>
  <c r="N22" i="3"/>
  <c r="J23" i="3"/>
  <c r="L23" i="3"/>
  <c r="N23" i="3"/>
  <c r="J24" i="3"/>
  <c r="L24" i="3"/>
  <c r="N24" i="3"/>
  <c r="J25" i="3"/>
  <c r="L25" i="3"/>
  <c r="N25" i="3"/>
  <c r="J26" i="3"/>
  <c r="L26" i="3"/>
  <c r="N26" i="3"/>
  <c r="J27" i="3"/>
  <c r="L27" i="3"/>
  <c r="N27" i="3"/>
  <c r="J28" i="3"/>
  <c r="L28" i="3"/>
  <c r="N28" i="3"/>
  <c r="J29" i="3"/>
  <c r="L29" i="3"/>
  <c r="N29" i="3"/>
  <c r="J30" i="3"/>
  <c r="L30" i="3"/>
  <c r="N30" i="3"/>
  <c r="J31" i="3"/>
  <c r="L31" i="3"/>
  <c r="N31" i="3"/>
  <c r="J32" i="3"/>
  <c r="L32" i="3"/>
  <c r="N32" i="3"/>
  <c r="J33" i="3"/>
  <c r="L33" i="3"/>
  <c r="N33" i="3"/>
  <c r="AV80" i="7"/>
  <c r="AV79" i="7"/>
  <c r="AV78" i="7"/>
  <c r="AV77" i="7"/>
  <c r="AV76" i="7"/>
  <c r="AV75" i="7"/>
  <c r="AV74" i="7"/>
  <c r="AV73" i="7"/>
  <c r="AV72" i="7"/>
  <c r="AV71" i="7"/>
  <c r="AV70" i="7"/>
  <c r="AV69" i="7"/>
  <c r="AV68" i="7"/>
  <c r="AV67" i="7"/>
  <c r="AV66" i="7"/>
  <c r="AV65" i="7"/>
  <c r="AV64" i="7"/>
  <c r="AV63" i="7"/>
  <c r="AV62" i="7"/>
  <c r="AV61" i="7"/>
  <c r="AV60" i="7"/>
  <c r="AV59" i="7"/>
  <c r="AV180" i="7"/>
  <c r="AV19" i="7"/>
  <c r="AV118" i="7"/>
  <c r="AV131" i="7"/>
  <c r="AV129" i="7"/>
  <c r="AV190" i="7"/>
  <c r="AV188" i="7"/>
  <c r="AV129" i="6"/>
  <c r="AV129" i="5"/>
  <c r="AV62" i="4"/>
  <c r="AV63" i="4"/>
  <c r="AV6" i="4"/>
  <c r="AV64" i="4"/>
  <c r="AV5" i="4"/>
  <c r="AV196" i="7"/>
  <c r="AV195" i="7"/>
  <c r="AV194" i="7"/>
  <c r="AV193" i="7"/>
  <c r="AV192" i="7"/>
  <c r="AV191" i="7"/>
  <c r="AV189" i="7"/>
  <c r="AV187" i="7"/>
  <c r="AV186" i="7"/>
  <c r="AV185" i="7"/>
  <c r="AV184" i="7"/>
  <c r="AV183" i="7"/>
  <c r="AV182" i="7"/>
  <c r="AV181" i="7"/>
  <c r="AV179" i="7"/>
  <c r="AV178" i="7"/>
  <c r="AV177" i="7"/>
  <c r="AV176" i="7"/>
  <c r="AV197" i="7"/>
  <c r="AV138" i="7"/>
  <c r="AV137" i="7"/>
  <c r="AV136" i="7"/>
  <c r="AV135" i="7"/>
  <c r="AV134" i="7"/>
  <c r="AV133" i="7"/>
  <c r="AV132" i="7"/>
  <c r="AV130" i="7"/>
  <c r="AV128" i="7"/>
  <c r="AV127" i="7"/>
  <c r="AV126" i="7"/>
  <c r="AV125" i="7"/>
  <c r="AV124" i="7"/>
  <c r="AV123" i="7"/>
  <c r="AV122" i="7"/>
  <c r="AV121" i="7"/>
  <c r="AV120" i="7"/>
  <c r="AV119" i="7"/>
  <c r="AV117" i="7"/>
  <c r="AZ143" i="7"/>
  <c r="AV117" i="6"/>
  <c r="AV138" i="6"/>
  <c r="AV137" i="6"/>
  <c r="AV136" i="6"/>
  <c r="AV135" i="6"/>
  <c r="AV134" i="6"/>
  <c r="AV133" i="6"/>
  <c r="AV132" i="6"/>
  <c r="AV131" i="6"/>
  <c r="AV130" i="6"/>
  <c r="AV128" i="6"/>
  <c r="AV127" i="6"/>
  <c r="AV126" i="6"/>
  <c r="AV125" i="6"/>
  <c r="AV124" i="6"/>
  <c r="AV123" i="6"/>
  <c r="AV122" i="6"/>
  <c r="AV121" i="6"/>
  <c r="AV120" i="6"/>
  <c r="AV119" i="6"/>
  <c r="AV118" i="6"/>
  <c r="AV82" i="6"/>
  <c r="AV81" i="6"/>
  <c r="AV80" i="6"/>
  <c r="AV79" i="6"/>
  <c r="AV78" i="6"/>
  <c r="AV77" i="6"/>
  <c r="AV76" i="6"/>
  <c r="AV75" i="6"/>
  <c r="AV74" i="6"/>
  <c r="AV73" i="6"/>
  <c r="AV72" i="6"/>
  <c r="AV71" i="6"/>
  <c r="AV70" i="6"/>
  <c r="AV69" i="6"/>
  <c r="AV68" i="6"/>
  <c r="AV67" i="6"/>
  <c r="AV66" i="6"/>
  <c r="AV65" i="6"/>
  <c r="AV64" i="6"/>
  <c r="AV63" i="6"/>
  <c r="AV62" i="6"/>
  <c r="AV61" i="6"/>
  <c r="AV82" i="5"/>
  <c r="AV81" i="5"/>
  <c r="AV80" i="5"/>
  <c r="AV79" i="5"/>
  <c r="AV78" i="5"/>
  <c r="AV77" i="5"/>
  <c r="AV76" i="5"/>
  <c r="AV75" i="5"/>
  <c r="AV74" i="5"/>
  <c r="AV73" i="5"/>
  <c r="AV72" i="5"/>
  <c r="AV71" i="5"/>
  <c r="AV70" i="5"/>
  <c r="AV69" i="5"/>
  <c r="AV68" i="5"/>
  <c r="AV67" i="5"/>
  <c r="AV66" i="5"/>
  <c r="AV65" i="5"/>
  <c r="AV64" i="5"/>
  <c r="AV63" i="5"/>
  <c r="AV62" i="5"/>
  <c r="AV61" i="5"/>
  <c r="AV5" i="5"/>
  <c r="AV138" i="5"/>
  <c r="AV137" i="5"/>
  <c r="AV136" i="5"/>
  <c r="AV135" i="5"/>
  <c r="AV134" i="5"/>
  <c r="AV133" i="5"/>
  <c r="AV132" i="5"/>
  <c r="AV131" i="5"/>
  <c r="AV130" i="5"/>
  <c r="AV128" i="5"/>
  <c r="AV127" i="5"/>
  <c r="AV126" i="5"/>
  <c r="AV125" i="5"/>
  <c r="AV124" i="5"/>
  <c r="AV123" i="5"/>
  <c r="AV122" i="5"/>
  <c r="AV121" i="5"/>
  <c r="AV120" i="5"/>
  <c r="AV119" i="5"/>
  <c r="AV117" i="5"/>
  <c r="AV118" i="5"/>
  <c r="AV140" i="5" l="1"/>
  <c r="AZ146" i="7"/>
  <c r="AZ144" i="7"/>
  <c r="AV140" i="7"/>
  <c r="AZ145" i="7"/>
  <c r="AV4" i="7"/>
  <c r="AZ85" i="7"/>
  <c r="AZ145" i="6"/>
  <c r="AZ89" i="6"/>
  <c r="AZ90" i="6"/>
  <c r="AV5" i="6"/>
  <c r="AV6" i="6"/>
  <c r="AZ145" i="5"/>
  <c r="AZ146" i="5"/>
  <c r="AZ144" i="5"/>
  <c r="AZ89" i="5"/>
  <c r="AZ90" i="5"/>
  <c r="AZ88" i="5"/>
  <c r="AV138" i="4"/>
  <c r="AV83" i="4"/>
  <c r="AV82" i="4"/>
  <c r="AV81" i="4"/>
  <c r="AV80" i="4"/>
  <c r="AV79" i="4"/>
  <c r="AV78" i="4"/>
  <c r="AV77" i="4"/>
  <c r="AV76" i="4"/>
  <c r="AV75" i="4"/>
  <c r="AV74" i="4"/>
  <c r="AV73" i="4"/>
  <c r="AV72" i="4"/>
  <c r="AV71" i="4"/>
  <c r="AV70" i="4"/>
  <c r="AV69" i="4"/>
  <c r="AV68" i="4"/>
  <c r="AV67" i="4"/>
  <c r="AV66" i="4"/>
  <c r="AV65" i="4"/>
  <c r="AZ145" i="4" l="1"/>
  <c r="AZ146" i="4"/>
  <c r="AZ143" i="6"/>
  <c r="AV84" i="6"/>
  <c r="AZ88" i="6"/>
  <c r="AZ144" i="6"/>
  <c r="AZ146" i="6"/>
  <c r="AV140" i="6"/>
  <c r="AZ87" i="7"/>
  <c r="AZ144" i="4"/>
  <c r="AZ86" i="7"/>
  <c r="AZ88" i="7"/>
  <c r="AV82" i="7"/>
  <c r="AZ203" i="7"/>
  <c r="AZ205" i="7"/>
  <c r="AZ204" i="7"/>
  <c r="AV199" i="7"/>
  <c r="AZ202" i="7"/>
  <c r="AZ87" i="6"/>
  <c r="AZ143" i="5"/>
  <c r="AV84" i="5"/>
  <c r="AZ87" i="5"/>
  <c r="AV140" i="4"/>
  <c r="AZ143" i="4"/>
  <c r="AZ90" i="4"/>
  <c r="AZ91" i="4"/>
  <c r="AZ89" i="4"/>
  <c r="AV85" i="4"/>
  <c r="AZ88" i="4"/>
  <c r="AV8" i="4"/>
  <c r="AV25" i="7" l="1"/>
  <c r="AV24" i="7"/>
  <c r="AV23" i="7"/>
  <c r="AV22" i="7"/>
  <c r="AV21" i="7"/>
  <c r="AV20" i="7"/>
  <c r="AV18" i="7"/>
  <c r="AV17" i="7"/>
  <c r="AV16" i="7"/>
  <c r="AV15" i="7"/>
  <c r="AV14" i="7"/>
  <c r="AV13" i="7"/>
  <c r="AV12" i="7"/>
  <c r="AV11" i="7"/>
  <c r="AV10" i="7"/>
  <c r="AV9" i="7"/>
  <c r="AV8" i="7"/>
  <c r="AV7" i="7"/>
  <c r="AV6" i="7"/>
  <c r="AV5" i="7"/>
  <c r="AV26" i="6"/>
  <c r="AV25" i="6"/>
  <c r="AV24" i="6"/>
  <c r="AV23" i="6"/>
  <c r="AV22" i="6"/>
  <c r="AV21" i="6"/>
  <c r="AV20" i="6"/>
  <c r="AV19" i="6"/>
  <c r="AV18" i="6"/>
  <c r="AV17" i="6"/>
  <c r="AV16" i="6"/>
  <c r="AV15" i="6"/>
  <c r="AV14" i="6"/>
  <c r="AV13" i="6"/>
  <c r="AV12" i="6"/>
  <c r="AV11" i="6"/>
  <c r="AV10" i="6"/>
  <c r="AV9" i="6"/>
  <c r="AV8" i="6"/>
  <c r="AZ31" i="6" s="1"/>
  <c r="AV7" i="6"/>
  <c r="AV26" i="5"/>
  <c r="AV25" i="5"/>
  <c r="AV24" i="5"/>
  <c r="AV23" i="5"/>
  <c r="AV22" i="5"/>
  <c r="AV21" i="5"/>
  <c r="AV20" i="5"/>
  <c r="AV19" i="5"/>
  <c r="AV18" i="5"/>
  <c r="AV17" i="5"/>
  <c r="AV16" i="5"/>
  <c r="AV15" i="5"/>
  <c r="AV14" i="5"/>
  <c r="AV13" i="5"/>
  <c r="AV12" i="5"/>
  <c r="AV11" i="5"/>
  <c r="AV10" i="5"/>
  <c r="AV9" i="5"/>
  <c r="AV8" i="5"/>
  <c r="AZ31" i="5" s="1"/>
  <c r="AV7" i="5"/>
  <c r="AV6" i="5"/>
  <c r="AV7" i="4"/>
  <c r="AV26" i="4"/>
  <c r="AV25" i="4"/>
  <c r="AV24" i="4"/>
  <c r="AV23" i="4"/>
  <c r="AV22" i="4"/>
  <c r="AV21" i="4"/>
  <c r="AV20" i="4"/>
  <c r="AV19" i="4"/>
  <c r="AV18" i="4"/>
  <c r="AV17" i="4"/>
  <c r="AV27" i="7" l="1"/>
  <c r="AZ31" i="7"/>
  <c r="AZ33" i="7"/>
  <c r="AZ32" i="7"/>
  <c r="AZ30" i="7"/>
  <c r="AZ32" i="6"/>
  <c r="AZ34" i="6"/>
  <c r="AZ33" i="6"/>
  <c r="AV28" i="6"/>
  <c r="AZ32" i="5"/>
  <c r="AZ34" i="5"/>
  <c r="AZ33" i="5"/>
  <c r="AV28" i="5"/>
  <c r="AZ34" i="4"/>
  <c r="AZ33" i="4"/>
  <c r="AV16" i="4"/>
  <c r="AV15" i="4"/>
  <c r="AV14" i="4"/>
  <c r="AV13" i="4"/>
  <c r="AV12" i="4"/>
  <c r="AV11" i="4"/>
  <c r="AV10" i="4"/>
  <c r="AV9" i="4"/>
  <c r="AZ31" i="4"/>
  <c r="AW6" i="6" l="1"/>
  <c r="AW5" i="6"/>
  <c r="AW128" i="7"/>
  <c r="AW127" i="7"/>
  <c r="AW124" i="7"/>
  <c r="AW126" i="7"/>
  <c r="AW137" i="7"/>
  <c r="AW121" i="7"/>
  <c r="BA143" i="7"/>
  <c r="AW123" i="7"/>
  <c r="AW138" i="7"/>
  <c r="AW122" i="7"/>
  <c r="AW133" i="7"/>
  <c r="AW135" i="7"/>
  <c r="AW119" i="7"/>
  <c r="AW134" i="7"/>
  <c r="AW118" i="7"/>
  <c r="AW129" i="7"/>
  <c r="AW131" i="7"/>
  <c r="AW136" i="7"/>
  <c r="AW130" i="7"/>
  <c r="AW132" i="7"/>
  <c r="AW125" i="7"/>
  <c r="AW120" i="7"/>
  <c r="BA145" i="7"/>
  <c r="BA146" i="7"/>
  <c r="BA144" i="7"/>
  <c r="AW8" i="6"/>
  <c r="AW74" i="6"/>
  <c r="AW131" i="6"/>
  <c r="AW78" i="6"/>
  <c r="AW82" i="6"/>
  <c r="AW135" i="6"/>
  <c r="BA145" i="6"/>
  <c r="AW80" i="6"/>
  <c r="AW123" i="6"/>
  <c r="AW75" i="6"/>
  <c r="AW133" i="6"/>
  <c r="AW127" i="6"/>
  <c r="AW73" i="6"/>
  <c r="AW63" i="6"/>
  <c r="AW132" i="6"/>
  <c r="AW121" i="6"/>
  <c r="AW62" i="6"/>
  <c r="AW137" i="6"/>
  <c r="BA90" i="6"/>
  <c r="AW138" i="6"/>
  <c r="AW120" i="6"/>
  <c r="AW136" i="6"/>
  <c r="AW81" i="6"/>
  <c r="AW134" i="6"/>
  <c r="AW67" i="6"/>
  <c r="AW122" i="6"/>
  <c r="AW118" i="6"/>
  <c r="AW66" i="6"/>
  <c r="AW72" i="6"/>
  <c r="AW64" i="6"/>
  <c r="AW65" i="6"/>
  <c r="AW124" i="6"/>
  <c r="AW119" i="6"/>
  <c r="AW71" i="6"/>
  <c r="AW126" i="6"/>
  <c r="AW77" i="6"/>
  <c r="BA89" i="6"/>
  <c r="AW69" i="6"/>
  <c r="AW128" i="6"/>
  <c r="AW129" i="6"/>
  <c r="AW76" i="6"/>
  <c r="AW68" i="6"/>
  <c r="AW70" i="6"/>
  <c r="AW125" i="6"/>
  <c r="AW130" i="6"/>
  <c r="AW79" i="6"/>
  <c r="BA87" i="6"/>
  <c r="BA146" i="6"/>
  <c r="BA144" i="6"/>
  <c r="BA143" i="6"/>
  <c r="BA88" i="6"/>
  <c r="AW19" i="5"/>
  <c r="AW118" i="5"/>
  <c r="AW117" i="5"/>
  <c r="AW135" i="5"/>
  <c r="AW131" i="5"/>
  <c r="AW127" i="5"/>
  <c r="AW123" i="5"/>
  <c r="AW119" i="5"/>
  <c r="AW79" i="5"/>
  <c r="AW75" i="5"/>
  <c r="AW71" i="5"/>
  <c r="AW67" i="5"/>
  <c r="AW63" i="5"/>
  <c r="AW5" i="5"/>
  <c r="AW138" i="5"/>
  <c r="AW134" i="5"/>
  <c r="AW130" i="5"/>
  <c r="AW126" i="5"/>
  <c r="AW122" i="5"/>
  <c r="AW82" i="5"/>
  <c r="AW78" i="5"/>
  <c r="AW70" i="5"/>
  <c r="AW66" i="5"/>
  <c r="AW62" i="5"/>
  <c r="AW74" i="5"/>
  <c r="AW61" i="5"/>
  <c r="AW137" i="5"/>
  <c r="AW125" i="5"/>
  <c r="AW81" i="5"/>
  <c r="AW69" i="5"/>
  <c r="AW136" i="5"/>
  <c r="AW132" i="5"/>
  <c r="AW128" i="5"/>
  <c r="AW124" i="5"/>
  <c r="AW120" i="5"/>
  <c r="AW80" i="5"/>
  <c r="AW76" i="5"/>
  <c r="AW72" i="5"/>
  <c r="AW68" i="5"/>
  <c r="AW64" i="5"/>
  <c r="BA90" i="5"/>
  <c r="BA145" i="5"/>
  <c r="AW133" i="5"/>
  <c r="AW73" i="5"/>
  <c r="BA88" i="5"/>
  <c r="BA146" i="5"/>
  <c r="AW129" i="5"/>
  <c r="BA89" i="5"/>
  <c r="AW77" i="5"/>
  <c r="BA144" i="5"/>
  <c r="AW121" i="5"/>
  <c r="AW65" i="5"/>
  <c r="BA143" i="5"/>
  <c r="BA87" i="5"/>
  <c r="AW6" i="7"/>
  <c r="AW77" i="7"/>
  <c r="AW75" i="7"/>
  <c r="BA85" i="7"/>
  <c r="AW78" i="7"/>
  <c r="AW190" i="7"/>
  <c r="AW76" i="7"/>
  <c r="AW187" i="7"/>
  <c r="AW194" i="7"/>
  <c r="AW71" i="7"/>
  <c r="AW196" i="7"/>
  <c r="AW65" i="7"/>
  <c r="AW189" i="7"/>
  <c r="AW180" i="7"/>
  <c r="AW192" i="7"/>
  <c r="AW60" i="7"/>
  <c r="AW73" i="7"/>
  <c r="AW70" i="7"/>
  <c r="AW68" i="7"/>
  <c r="AW61" i="7"/>
  <c r="AW80" i="7"/>
  <c r="AW185" i="7"/>
  <c r="BA87" i="7"/>
  <c r="AW191" i="7"/>
  <c r="AW74" i="7"/>
  <c r="AW184" i="7"/>
  <c r="AW62" i="7"/>
  <c r="AW69" i="7"/>
  <c r="AW177" i="7"/>
  <c r="AW193" i="7"/>
  <c r="AW188" i="7"/>
  <c r="AW63" i="7"/>
  <c r="AW79" i="7"/>
  <c r="AW67" i="7"/>
  <c r="AW179" i="7"/>
  <c r="AW195" i="7"/>
  <c r="AW178" i="7"/>
  <c r="AW64" i="7"/>
  <c r="AW72" i="7"/>
  <c r="AW181" i="7"/>
  <c r="AW197" i="7"/>
  <c r="AW66" i="7"/>
  <c r="AW182" i="7"/>
  <c r="AW183" i="7"/>
  <c r="AW186" i="7"/>
  <c r="BA204" i="7"/>
  <c r="BA202" i="7"/>
  <c r="BA203" i="7"/>
  <c r="BA88" i="7"/>
  <c r="BA86" i="7"/>
  <c r="BA205" i="7"/>
  <c r="AW13" i="7"/>
  <c r="AW16" i="7"/>
  <c r="AW8" i="7"/>
  <c r="AW9" i="7"/>
  <c r="BA31" i="7"/>
  <c r="AW10" i="7"/>
  <c r="BA30" i="7"/>
  <c r="AW23" i="7"/>
  <c r="AW25" i="7"/>
  <c r="BA32" i="7"/>
  <c r="AW7" i="7"/>
  <c r="AW5" i="7"/>
  <c r="AW18" i="7"/>
  <c r="AW21" i="7"/>
  <c r="AW22" i="7"/>
  <c r="BA33" i="7"/>
  <c r="AW15" i="7"/>
  <c r="AW20" i="7"/>
  <c r="AW14" i="7"/>
  <c r="AW17" i="7"/>
  <c r="AW24" i="7"/>
  <c r="AW12" i="7"/>
  <c r="AW11" i="7"/>
  <c r="AW19" i="7"/>
  <c r="AW17" i="6"/>
  <c r="BA32" i="6"/>
  <c r="AW14" i="6"/>
  <c r="AW7" i="6"/>
  <c r="AW24" i="6"/>
  <c r="BA31" i="6"/>
  <c r="AW10" i="6"/>
  <c r="AW19" i="6"/>
  <c r="AW26" i="6"/>
  <c r="AW9" i="6"/>
  <c r="AW20" i="6"/>
  <c r="BA33" i="6"/>
  <c r="AW22" i="6"/>
  <c r="AW11" i="6"/>
  <c r="AW13" i="6"/>
  <c r="AW21" i="6"/>
  <c r="AW16" i="6"/>
  <c r="BA34" i="6"/>
  <c r="AW18" i="6"/>
  <c r="AW25" i="6"/>
  <c r="AW15" i="6"/>
  <c r="AW23" i="6"/>
  <c r="AW12" i="6"/>
  <c r="AW6" i="5"/>
  <c r="AW7" i="5"/>
  <c r="AW10" i="5"/>
  <c r="AW22" i="5"/>
  <c r="AW20" i="5"/>
  <c r="AW25" i="5"/>
  <c r="AW13" i="5"/>
  <c r="AW26" i="5"/>
  <c r="BA33" i="5"/>
  <c r="AW11" i="5"/>
  <c r="AW16" i="5"/>
  <c r="AW18" i="5"/>
  <c r="BA32" i="5"/>
  <c r="AW17" i="5"/>
  <c r="AW23" i="5"/>
  <c r="AW12" i="5"/>
  <c r="AW15" i="5"/>
  <c r="BA31" i="5"/>
  <c r="AW9" i="5"/>
  <c r="AW14" i="5"/>
  <c r="AW21" i="5"/>
  <c r="AW24" i="5"/>
  <c r="AW8" i="5"/>
  <c r="BA34" i="5"/>
  <c r="AZ32" i="4"/>
  <c r="AV28" i="4" l="1"/>
  <c r="AW64" i="4" l="1"/>
  <c r="AW63" i="4"/>
  <c r="AW117" i="4"/>
  <c r="AW62" i="4"/>
  <c r="AW135" i="4"/>
  <c r="AW137" i="4"/>
  <c r="AW129" i="4"/>
  <c r="AW5" i="4"/>
  <c r="AW131" i="4"/>
  <c r="AW133" i="4"/>
  <c r="AW136" i="4"/>
  <c r="AW125" i="4"/>
  <c r="AW126" i="4"/>
  <c r="AW130" i="4"/>
  <c r="BA145" i="4"/>
  <c r="BA146" i="4"/>
  <c r="AW132" i="4"/>
  <c r="AW138" i="4"/>
  <c r="AW124" i="4"/>
  <c r="AW122" i="4"/>
  <c r="AW134" i="4"/>
  <c r="AW123" i="4"/>
  <c r="AW128" i="4"/>
  <c r="AW120" i="4"/>
  <c r="AW118" i="4"/>
  <c r="AW127" i="4"/>
  <c r="AW121" i="4"/>
  <c r="BA144" i="4"/>
  <c r="BA143" i="4"/>
  <c r="AW82" i="4"/>
  <c r="AW6" i="4"/>
  <c r="AW74" i="4"/>
  <c r="AW76" i="4"/>
  <c r="AW68" i="4"/>
  <c r="AW78" i="4"/>
  <c r="AW70" i="4"/>
  <c r="AW80" i="4"/>
  <c r="AW72" i="4"/>
  <c r="AW66" i="4"/>
  <c r="BA91" i="4"/>
  <c r="BA90" i="4"/>
  <c r="AW83" i="4"/>
  <c r="AW75" i="4"/>
  <c r="AW65" i="4"/>
  <c r="AW71" i="4"/>
  <c r="AW77" i="4"/>
  <c r="AW73" i="4"/>
  <c r="AW79" i="4"/>
  <c r="BA89" i="4"/>
  <c r="AW81" i="4"/>
  <c r="AW69" i="4"/>
  <c r="AW67" i="4"/>
  <c r="BA88" i="4"/>
  <c r="AW8" i="4"/>
  <c r="BA31" i="4"/>
  <c r="BA32" i="4"/>
  <c r="AW21" i="4"/>
  <c r="BA34" i="4"/>
  <c r="AW20" i="4"/>
  <c r="AW25" i="4"/>
  <c r="AW10" i="4"/>
  <c r="BA33" i="4"/>
  <c r="AW22" i="4"/>
  <c r="AW15" i="4"/>
  <c r="AW24" i="4"/>
  <c r="AW9" i="4"/>
  <c r="AW11" i="4"/>
  <c r="AW18" i="4"/>
  <c r="AW17" i="4"/>
  <c r="AW23" i="4"/>
  <c r="AW16" i="4"/>
  <c r="AW19" i="4"/>
  <c r="AW26" i="4"/>
  <c r="AW12" i="4"/>
  <c r="AW14" i="4"/>
  <c r="AW13" i="4"/>
  <c r="P27" i="3"/>
  <c r="P26" i="3"/>
  <c r="P25" i="3"/>
  <c r="P24" i="3"/>
  <c r="P23" i="3"/>
  <c r="P22" i="3"/>
  <c r="P21" i="3"/>
  <c r="P20" i="3"/>
  <c r="P19" i="3"/>
  <c r="P18" i="3"/>
  <c r="P17" i="3"/>
  <c r="P16" i="3"/>
  <c r="P15" i="3"/>
  <c r="P14" i="3"/>
  <c r="P13" i="3"/>
  <c r="N13" i="3"/>
  <c r="L13" i="3"/>
  <c r="J13" i="3"/>
  <c r="P12" i="3"/>
  <c r="N12" i="3"/>
  <c r="L12" i="3"/>
  <c r="J12" i="3"/>
  <c r="P11" i="3"/>
  <c r="N11" i="3"/>
  <c r="L11" i="3"/>
  <c r="J11" i="3"/>
  <c r="P10" i="3"/>
  <c r="N10" i="3"/>
  <c r="L10" i="3"/>
  <c r="J10" i="3"/>
  <c r="P9" i="3"/>
  <c r="N9" i="3"/>
  <c r="L9" i="3"/>
  <c r="J9" i="3"/>
  <c r="P8" i="3"/>
  <c r="N8" i="3"/>
  <c r="L8" i="3"/>
  <c r="J8" i="3"/>
  <c r="P7" i="3"/>
  <c r="N7" i="3"/>
  <c r="M34" i="3" s="1"/>
  <c r="D45" i="3" s="1"/>
  <c r="L7" i="3"/>
  <c r="J7" i="3"/>
  <c r="I34" i="3" s="1"/>
  <c r="D43" i="3" s="1"/>
  <c r="I19" i="2"/>
  <c r="K19" i="2"/>
  <c r="M19" i="2"/>
  <c r="O19" i="2"/>
  <c r="Q19" i="2"/>
  <c r="S19" i="2"/>
  <c r="U19" i="2"/>
  <c r="W19" i="2"/>
  <c r="Y19" i="2"/>
  <c r="AA19" i="2"/>
  <c r="AC19" i="2"/>
  <c r="AE19" i="2"/>
  <c r="I18" i="2"/>
  <c r="K18" i="2"/>
  <c r="M18" i="2"/>
  <c r="O18" i="2"/>
  <c r="Q18" i="2"/>
  <c r="S18" i="2"/>
  <c r="U18" i="2"/>
  <c r="W18" i="2"/>
  <c r="Y18" i="2"/>
  <c r="AA18" i="2"/>
  <c r="AC18" i="2"/>
  <c r="AE18" i="2"/>
  <c r="P28" i="3" l="1"/>
  <c r="K34" i="3"/>
  <c r="D44" i="3" s="1"/>
  <c r="I17" i="2"/>
  <c r="K17" i="2"/>
  <c r="M17" i="2"/>
  <c r="O17" i="2"/>
  <c r="Q17" i="2"/>
  <c r="S17" i="2"/>
  <c r="U17" i="2"/>
  <c r="W17" i="2"/>
  <c r="Y17" i="2"/>
  <c r="AA17" i="2"/>
  <c r="AC17" i="2"/>
  <c r="AE17" i="2"/>
  <c r="I12" i="2"/>
  <c r="K12" i="2"/>
  <c r="M12" i="2"/>
  <c r="O12" i="2"/>
  <c r="Q12" i="2"/>
  <c r="S12" i="2"/>
  <c r="U12" i="2"/>
  <c r="W12" i="2"/>
  <c r="Y12" i="2"/>
  <c r="AA12" i="2"/>
  <c r="AC12" i="2"/>
  <c r="AE12" i="2"/>
  <c r="P29" i="3" l="1"/>
  <c r="P30" i="3" s="1"/>
  <c r="Q3" i="2"/>
  <c r="S3" i="2"/>
  <c r="U3" i="2"/>
  <c r="W3" i="2"/>
  <c r="Y3" i="2"/>
  <c r="AA3" i="2"/>
  <c r="AC3" i="2"/>
  <c r="AE3" i="2"/>
  <c r="Q4" i="2"/>
  <c r="S4" i="2"/>
  <c r="U4" i="2"/>
  <c r="W4" i="2"/>
  <c r="Y4" i="2"/>
  <c r="AA4" i="2"/>
  <c r="AC4" i="2"/>
  <c r="AE4" i="2"/>
  <c r="Q5" i="2"/>
  <c r="S5" i="2"/>
  <c r="U5" i="2"/>
  <c r="W5" i="2"/>
  <c r="Y5" i="2"/>
  <c r="AA5" i="2"/>
  <c r="AC5" i="2"/>
  <c r="AE5" i="2"/>
  <c r="Q6" i="2"/>
  <c r="S6" i="2"/>
  <c r="U6" i="2"/>
  <c r="W6" i="2"/>
  <c r="Y6" i="2"/>
  <c r="AA6" i="2"/>
  <c r="AC6" i="2"/>
  <c r="AE6" i="2"/>
  <c r="Q7" i="2"/>
  <c r="S7" i="2"/>
  <c r="U7" i="2"/>
  <c r="W7" i="2"/>
  <c r="Y7" i="2"/>
  <c r="AA7" i="2"/>
  <c r="AC7" i="2"/>
  <c r="AE7" i="2"/>
  <c r="Q8" i="2"/>
  <c r="S8" i="2"/>
  <c r="U8" i="2"/>
  <c r="W8" i="2"/>
  <c r="Y8" i="2"/>
  <c r="AA8" i="2"/>
  <c r="AC8" i="2"/>
  <c r="AE8" i="2"/>
  <c r="Q9" i="2"/>
  <c r="S9" i="2"/>
  <c r="U9" i="2"/>
  <c r="W9" i="2"/>
  <c r="Y9" i="2"/>
  <c r="AA9" i="2"/>
  <c r="AC9" i="2"/>
  <c r="AE9" i="2"/>
  <c r="Q10" i="2"/>
  <c r="S10" i="2"/>
  <c r="U10" i="2"/>
  <c r="W10" i="2"/>
  <c r="Y10" i="2"/>
  <c r="AA10" i="2"/>
  <c r="AC10" i="2"/>
  <c r="AE10" i="2"/>
  <c r="Q11" i="2"/>
  <c r="S11" i="2"/>
  <c r="U11" i="2"/>
  <c r="W11" i="2"/>
  <c r="Y11" i="2"/>
  <c r="AA11" i="2"/>
  <c r="AC11" i="2"/>
  <c r="AE11" i="2"/>
  <c r="Q13" i="2"/>
  <c r="S13" i="2"/>
  <c r="U13" i="2"/>
  <c r="W13" i="2"/>
  <c r="Y13" i="2"/>
  <c r="AA13" i="2"/>
  <c r="AC13" i="2"/>
  <c r="AE13" i="2"/>
  <c r="Q14" i="2"/>
  <c r="S14" i="2"/>
  <c r="U14" i="2"/>
  <c r="W14" i="2"/>
  <c r="Y14" i="2"/>
  <c r="AA14" i="2"/>
  <c r="AC14" i="2"/>
  <c r="AE14" i="2"/>
  <c r="Q15" i="2"/>
  <c r="S15" i="2"/>
  <c r="U15" i="2"/>
  <c r="W15" i="2"/>
  <c r="Y15" i="2"/>
  <c r="AA15" i="2"/>
  <c r="AC15" i="2"/>
  <c r="AE15" i="2"/>
  <c r="Q16" i="2"/>
  <c r="S16" i="2"/>
  <c r="U16" i="2"/>
  <c r="W16" i="2"/>
  <c r="Y16" i="2"/>
  <c r="AA16" i="2"/>
  <c r="AC16" i="2"/>
  <c r="AE16" i="2"/>
  <c r="Q20" i="2"/>
  <c r="S20" i="2"/>
  <c r="U20" i="2"/>
  <c r="W20" i="2"/>
  <c r="Y20" i="2"/>
  <c r="AA20" i="2"/>
  <c r="AC20" i="2"/>
  <c r="AE20" i="2"/>
  <c r="Q21" i="2"/>
  <c r="S21" i="2"/>
  <c r="U21" i="2"/>
  <c r="W21" i="2"/>
  <c r="Y21" i="2"/>
  <c r="AA21" i="2"/>
  <c r="AC21" i="2"/>
  <c r="AE21" i="2"/>
  <c r="Q22" i="2"/>
  <c r="S22" i="2"/>
  <c r="U22" i="2"/>
  <c r="W22" i="2"/>
  <c r="Y22" i="2"/>
  <c r="AA22" i="2"/>
  <c r="AC22" i="2"/>
  <c r="AE22" i="2"/>
  <c r="Q23" i="2"/>
  <c r="S23" i="2"/>
  <c r="U23" i="2"/>
  <c r="W23" i="2"/>
  <c r="Y23" i="2"/>
  <c r="AA23" i="2"/>
  <c r="AC23" i="2"/>
  <c r="AE23" i="2"/>
  <c r="Q24" i="2"/>
  <c r="S24" i="2"/>
  <c r="U24" i="2"/>
  <c r="W24" i="2"/>
  <c r="Y24" i="2"/>
  <c r="AA24" i="2"/>
  <c r="AC24" i="2"/>
  <c r="AE24" i="2"/>
  <c r="Q25" i="2"/>
  <c r="S25" i="2"/>
  <c r="U25" i="2"/>
  <c r="W25" i="2"/>
  <c r="Y25" i="2"/>
  <c r="AA25" i="2"/>
  <c r="AC25" i="2"/>
  <c r="AE25" i="2"/>
  <c r="Q26" i="2"/>
  <c r="S26" i="2"/>
  <c r="U26" i="2"/>
  <c r="W26" i="2"/>
  <c r="Y26" i="2"/>
  <c r="AA26" i="2"/>
  <c r="AC26" i="2"/>
  <c r="AE26" i="2"/>
  <c r="Q27" i="2"/>
  <c r="S27" i="2"/>
  <c r="U27" i="2"/>
  <c r="W27" i="2"/>
  <c r="Y27" i="2"/>
  <c r="AA27" i="2"/>
  <c r="AC27" i="2"/>
  <c r="AE27" i="2"/>
  <c r="Q28" i="2"/>
  <c r="S28" i="2"/>
  <c r="U28" i="2"/>
  <c r="W28" i="2"/>
  <c r="Y28" i="2"/>
  <c r="AA28" i="2"/>
  <c r="AC28" i="2"/>
  <c r="AE28" i="2"/>
  <c r="Q29" i="2"/>
  <c r="S29" i="2"/>
  <c r="U29" i="2"/>
  <c r="W29" i="2"/>
  <c r="Y29" i="2"/>
  <c r="AA29" i="2"/>
  <c r="AC29" i="2"/>
  <c r="AE29" i="2"/>
  <c r="P31" i="3" l="1"/>
  <c r="X30" i="2"/>
  <c r="C48" i="2" s="1"/>
  <c r="V30" i="2"/>
  <c r="C47" i="2" s="1"/>
  <c r="T30" i="2"/>
  <c r="C46" i="2" s="1"/>
  <c r="R30" i="2"/>
  <c r="C45" i="2" s="1"/>
  <c r="P30" i="2"/>
  <c r="C44" i="2" s="1"/>
  <c r="AD30" i="2"/>
  <c r="C51" i="2" s="1"/>
  <c r="AB30" i="2"/>
  <c r="C50" i="2" s="1"/>
  <c r="Z30" i="2"/>
  <c r="C49" i="2" s="1"/>
  <c r="K4" i="2"/>
  <c r="K5" i="2"/>
  <c r="K6" i="2"/>
  <c r="K7" i="2"/>
  <c r="K8" i="2"/>
  <c r="K9" i="2"/>
  <c r="K10" i="2"/>
  <c r="K11" i="2"/>
  <c r="K13" i="2"/>
  <c r="K14" i="2"/>
  <c r="K15" i="2"/>
  <c r="K16" i="2"/>
  <c r="K20" i="2"/>
  <c r="K21" i="2"/>
  <c r="K22" i="2"/>
  <c r="K23" i="2"/>
  <c r="K24" i="2"/>
  <c r="K25" i="2"/>
  <c r="K26" i="2"/>
  <c r="K27" i="2"/>
  <c r="K28" i="2"/>
  <c r="K29" i="2"/>
  <c r="P32" i="3" l="1"/>
  <c r="P33" i="3" s="1"/>
  <c r="O34" i="3" s="1"/>
  <c r="D46" i="3" s="1"/>
  <c r="I16" i="2"/>
  <c r="M16" i="2"/>
  <c r="O16" i="2"/>
  <c r="I15" i="2"/>
  <c r="M15" i="2"/>
  <c r="O15" i="2"/>
  <c r="M14" i="2"/>
  <c r="O14" i="2"/>
  <c r="M13" i="2"/>
  <c r="O13" i="2"/>
  <c r="I13" i="2"/>
  <c r="I14" i="2"/>
  <c r="I20" i="2"/>
  <c r="I21" i="2"/>
  <c r="I22" i="2"/>
  <c r="I23" i="2"/>
  <c r="I24" i="2"/>
  <c r="I25" i="2"/>
  <c r="I26" i="2"/>
  <c r="I27" i="2"/>
  <c r="I9" i="2"/>
  <c r="M9" i="2"/>
  <c r="O9" i="2"/>
  <c r="O4" i="2"/>
  <c r="O5" i="2"/>
  <c r="O6" i="2"/>
  <c r="O7" i="2"/>
  <c r="O8" i="2"/>
  <c r="O10" i="2"/>
  <c r="O11" i="2"/>
  <c r="O20" i="2"/>
  <c r="O21" i="2"/>
  <c r="O22" i="2"/>
  <c r="O23" i="2"/>
  <c r="O24" i="2"/>
  <c r="O25" i="2"/>
  <c r="O26" i="2"/>
  <c r="O27" i="2"/>
  <c r="O28" i="2"/>
  <c r="O29" i="2"/>
  <c r="M4" i="2"/>
  <c r="M5" i="2"/>
  <c r="M6" i="2"/>
  <c r="M7" i="2"/>
  <c r="M8" i="2"/>
  <c r="M10" i="2"/>
  <c r="M11" i="2"/>
  <c r="M20" i="2"/>
  <c r="M21" i="2"/>
  <c r="M22" i="2"/>
  <c r="M23" i="2"/>
  <c r="M24" i="2"/>
  <c r="M25" i="2"/>
  <c r="M26" i="2"/>
  <c r="M27" i="2"/>
  <c r="M28" i="2"/>
  <c r="M29" i="2"/>
  <c r="O3" i="2"/>
  <c r="M3" i="2"/>
  <c r="K3" i="2"/>
  <c r="I4" i="2"/>
  <c r="I5" i="2"/>
  <c r="I6" i="2"/>
  <c r="I7" i="2"/>
  <c r="I8" i="2"/>
  <c r="I10" i="2"/>
  <c r="I11" i="2"/>
  <c r="I28" i="2"/>
  <c r="I29" i="2"/>
  <c r="I3" i="2"/>
  <c r="H30" i="2" l="1"/>
  <c r="O48" i="2"/>
  <c r="O47" i="2"/>
  <c r="O45" i="2"/>
  <c r="O44" i="2"/>
  <c r="L30" i="2"/>
  <c r="C42" i="2" s="1"/>
  <c r="J30" i="2"/>
  <c r="C41" i="2" s="1"/>
  <c r="O52" i="2"/>
  <c r="C40" i="2" l="1"/>
  <c r="O37" i="2"/>
  <c r="O40" i="2"/>
  <c r="O42" i="2"/>
  <c r="O53" i="2"/>
  <c r="O38" i="2"/>
  <c r="O54" i="2"/>
  <c r="O39" i="2"/>
  <c r="O41" i="2"/>
  <c r="O43" i="2"/>
  <c r="N30" i="2"/>
  <c r="C43" i="2" s="1"/>
</calcChain>
</file>

<file path=xl/sharedStrings.xml><?xml version="1.0" encoding="utf-8"?>
<sst xmlns="http://schemas.openxmlformats.org/spreadsheetml/2006/main" count="4849" uniqueCount="116">
  <si>
    <t>Key</t>
  </si>
  <si>
    <t>Level</t>
  </si>
  <si>
    <t>Level Objects</t>
  </si>
  <si>
    <t>Level Total</t>
  </si>
  <si>
    <t>Challenge</t>
  </si>
  <si>
    <t>Acts</t>
  </si>
  <si>
    <t>Crumbling Platform</t>
  </si>
  <si>
    <t>Robot 1 (Active)</t>
  </si>
  <si>
    <t>Robot 2 (Active)</t>
  </si>
  <si>
    <t>Robot 3 (Active)</t>
  </si>
  <si>
    <t>Bionic (Active)</t>
  </si>
  <si>
    <t>Bionic (Dormant)</t>
  </si>
  <si>
    <t>Robot 1 (Dormant)</t>
  </si>
  <si>
    <t>Timer</t>
  </si>
  <si>
    <t>Moving Platform (Up / Down)</t>
  </si>
  <si>
    <t>Moving Platform (Left / Right)</t>
  </si>
  <si>
    <t>Terminal (Timed)</t>
  </si>
  <si>
    <t>Terminal (QTE)</t>
  </si>
  <si>
    <t>Terminal (Timed + Protected)</t>
  </si>
  <si>
    <t>Terminal (QTE + Protected)</t>
  </si>
  <si>
    <t>Conveyor Platform</t>
  </si>
  <si>
    <t>Blank Cell</t>
  </si>
  <si>
    <t>Toxic Gas</t>
  </si>
  <si>
    <t>Lazer Barrier</t>
  </si>
  <si>
    <t>Challenge score</t>
  </si>
  <si>
    <t>Asset</t>
  </si>
  <si>
    <t>Code</t>
  </si>
  <si>
    <t xml:space="preserve">Piece Count </t>
  </si>
  <si>
    <t>Percentage</t>
  </si>
  <si>
    <t>Group Key</t>
  </si>
  <si>
    <t>Blocked out for UI</t>
  </si>
  <si>
    <t>NA</t>
  </si>
  <si>
    <t>R1D</t>
  </si>
  <si>
    <t>e</t>
  </si>
  <si>
    <t>R1A</t>
  </si>
  <si>
    <t>p</t>
  </si>
  <si>
    <t>R2A</t>
  </si>
  <si>
    <t>R3A</t>
  </si>
  <si>
    <t>BD</t>
  </si>
  <si>
    <t>BA</t>
  </si>
  <si>
    <t>Platform</t>
  </si>
  <si>
    <t>P</t>
  </si>
  <si>
    <t>Crumbling platform</t>
  </si>
  <si>
    <t>CrP</t>
  </si>
  <si>
    <t>sp</t>
  </si>
  <si>
    <t>MPLR</t>
  </si>
  <si>
    <t>MPUD</t>
  </si>
  <si>
    <t>Terminal timed</t>
  </si>
  <si>
    <t>i</t>
  </si>
  <si>
    <t>Terminal timed protected</t>
  </si>
  <si>
    <t>Terminal QTE</t>
  </si>
  <si>
    <t>Terminal QTE protected</t>
  </si>
  <si>
    <t xml:space="preserve">Laser barrier </t>
  </si>
  <si>
    <t>Total Piece</t>
  </si>
  <si>
    <t>Groups</t>
  </si>
  <si>
    <t>Totals</t>
  </si>
  <si>
    <t>(p)</t>
  </si>
  <si>
    <t>(sp)</t>
  </si>
  <si>
    <t xml:space="preserve">Special Platform </t>
  </si>
  <si>
    <t xml:space="preserve">(e) </t>
  </si>
  <si>
    <t>Enemies</t>
  </si>
  <si>
    <t>(i)</t>
  </si>
  <si>
    <t>Interactables</t>
  </si>
  <si>
    <t>T</t>
  </si>
  <si>
    <t>Platform / Floor</t>
  </si>
  <si>
    <t>Moving platform (Left / Right)</t>
  </si>
  <si>
    <t>Moving platform (Up / Down)</t>
  </si>
  <si>
    <t>Lockdown Barrier</t>
  </si>
  <si>
    <t>Robot 1 Dormant</t>
  </si>
  <si>
    <t>Robot 1 Active</t>
  </si>
  <si>
    <t>Robot 2 Active</t>
  </si>
  <si>
    <t>Robot 3 Active</t>
  </si>
  <si>
    <t>Bionic Dormant</t>
  </si>
  <si>
    <t>Bionic Active</t>
  </si>
  <si>
    <t>CP</t>
  </si>
  <si>
    <t>TG</t>
  </si>
  <si>
    <t>LDB</t>
  </si>
  <si>
    <t>LB</t>
  </si>
  <si>
    <t>TT</t>
  </si>
  <si>
    <t>TTP</t>
  </si>
  <si>
    <t>QTE</t>
  </si>
  <si>
    <t>QETP</t>
  </si>
  <si>
    <t>UI</t>
  </si>
  <si>
    <t>Level Exit</t>
  </si>
  <si>
    <t>LEx</t>
  </si>
  <si>
    <t>QTEP</t>
  </si>
  <si>
    <t>LBD</t>
  </si>
  <si>
    <t>Player starts in F-22-&gt;24</t>
  </si>
  <si>
    <t>Player Moves to the right</t>
  </si>
  <si>
    <t xml:space="preserve">Player meets an obstacle, player presses 'X' /  Cross to jump, this allows the player to pass the obstacle. 
</t>
  </si>
  <si>
    <t>Player continues to jump on the rock platforms to the next one, eventually reaching the entry point of the facility.</t>
  </si>
  <si>
    <t>Act one - Level one  -- Interation three.</t>
  </si>
  <si>
    <t>Act one - Level one  -- Interation two.</t>
  </si>
  <si>
    <t>Act one - Level one  -- Interation one.</t>
  </si>
  <si>
    <t xml:space="preserve">Player jumps into the entry hole and transistions to the next level. </t>
  </si>
  <si>
    <t>Act one - Level two  -- Interation three</t>
  </si>
  <si>
    <t>Act one - Level two  -- Interation two</t>
  </si>
  <si>
    <t>Act one - Level two  -- Interation one</t>
  </si>
  <si>
    <t>Player Spawn</t>
  </si>
  <si>
    <t>PS</t>
  </si>
  <si>
    <t>Act one - Level three  -- Interation three</t>
  </si>
  <si>
    <t>Act one - Level four  -- Interation four</t>
  </si>
  <si>
    <t>Act one - Level three  -- Interation two</t>
  </si>
  <si>
    <t>Act one - Level three  -- Interation one</t>
  </si>
  <si>
    <t>Act one - Level four  -- Interation three</t>
  </si>
  <si>
    <t>Act one - Level four  -- Interation two</t>
  </si>
  <si>
    <t>Act one - Level four  -- Interation one</t>
  </si>
  <si>
    <t xml:space="preserve">    </t>
  </si>
  <si>
    <t xml:space="preserve">  </t>
  </si>
  <si>
    <t>GAME DIFFCULTY AND FLOW FOR ALL OF ACT 1</t>
  </si>
  <si>
    <t>Act Two - Level Five  -- Interation two</t>
  </si>
  <si>
    <t>Act Two - Level Five  -- Interation one</t>
  </si>
  <si>
    <t>Act Two - Level Five  -- Interation three</t>
  </si>
  <si>
    <t>Act Two - Level Six  -- Interation one</t>
  </si>
  <si>
    <t>Act Two - Level One  -- Interation one</t>
  </si>
  <si>
    <t>Act Two - Level Six  -- Interation two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</si>
</sst>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0" x14ac:knownFonts="1">
    <font>
      <sz val="10"/>
      <color rgb="FF000000"/>
      <name val="Arial"/>
    </font>
    <font>
      <sz val="10"/>
      <name val="Arial"/>
      <family val="2"/>
    </font>
    <font>
      <sz val="14"/>
      <name val="Arial"/>
      <family val="2"/>
    </font>
    <font>
      <sz val="12"/>
      <color rgb="FF000000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FF7C80"/>
      <name val="Arial"/>
      <family val="2"/>
    </font>
    <font>
      <sz val="10"/>
      <color theme="5" tint="0.59999389629810485"/>
      <name val="Arial"/>
      <family val="2"/>
    </font>
    <font>
      <sz val="10"/>
      <color theme="5" tint="0.79998168889431442"/>
      <name val="Arial"/>
      <family val="2"/>
    </font>
    <font>
      <sz val="10"/>
      <color theme="1" tint="0.249977111117893"/>
      <name val="Arial"/>
      <family val="2"/>
    </font>
    <font>
      <sz val="10"/>
      <color rgb="FFFF66FF"/>
      <name val="Arial"/>
      <family val="2"/>
    </font>
    <font>
      <sz val="10"/>
      <color theme="7" tint="0.59999389629810485"/>
      <name val="Arial"/>
      <family val="2"/>
    </font>
    <font>
      <sz val="12"/>
      <color rgb="FF339933"/>
      <name val="Calibri"/>
      <family val="2"/>
    </font>
    <font>
      <sz val="10"/>
      <color rgb="FFFF99FF"/>
      <name val="Arial"/>
      <family val="2"/>
    </font>
    <font>
      <sz val="10"/>
      <color rgb="FFCC99FF"/>
      <name val="Arial"/>
      <family val="2"/>
    </font>
    <font>
      <b/>
      <sz val="16"/>
      <color rgb="FF000000"/>
      <name val="Arial"/>
      <family val="2"/>
    </font>
    <font>
      <sz val="10"/>
      <color theme="4" tint="0.59999389629810485"/>
      <name val="Arial"/>
      <family val="2"/>
    </font>
    <font>
      <sz val="10"/>
      <color rgb="FF92D050"/>
      <name val="Arial"/>
      <family val="2"/>
    </font>
    <font>
      <sz val="10"/>
      <color rgb="FFFFC000"/>
      <name val="Arial"/>
      <family val="2"/>
    </font>
    <font>
      <sz val="10"/>
      <color rgb="FF8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rgb="FFB7B7B7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434343"/>
        <bgColor rgb="FF434343"/>
      </patternFill>
    </fill>
    <fill>
      <patternFill patternType="solid">
        <fgColor rgb="FFDD7E6B"/>
        <bgColor rgb="FFDD7E6B"/>
      </patternFill>
    </fill>
    <fill>
      <patternFill patternType="solid">
        <fgColor rgb="FFEA9999"/>
        <bgColor rgb="FFEA9999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B6D7A8"/>
        <bgColor rgb="FFB6D7A8"/>
      </patternFill>
    </fill>
    <fill>
      <patternFill patternType="solid">
        <fgColor rgb="FFB4A7D6"/>
        <bgColor rgb="FFB4A7D6"/>
      </patternFill>
    </fill>
    <fill>
      <patternFill patternType="solid">
        <fgColor rgb="FF9FC5E8"/>
        <bgColor rgb="FF9FC5E8"/>
      </patternFill>
    </fill>
    <fill>
      <patternFill patternType="solid">
        <fgColor rgb="FF0000FF"/>
        <bgColor rgb="FF0000FF"/>
      </patternFill>
    </fill>
    <fill>
      <patternFill patternType="solid">
        <fgColor rgb="FF76A5AF"/>
        <bgColor rgb="FF76A5AF"/>
      </patternFill>
    </fill>
    <fill>
      <patternFill patternType="solid">
        <fgColor rgb="FFA64D79"/>
        <bgColor rgb="FFA64D79"/>
      </patternFill>
    </fill>
    <fill>
      <patternFill patternType="solid">
        <fgColor rgb="FFCCCCCC"/>
        <bgColor rgb="FFCCCCCC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theme="1" tint="0.249977111117893"/>
        <bgColor rgb="FF434343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FF"/>
        <bgColor rgb="FFFFFF00"/>
      </patternFill>
    </fill>
    <fill>
      <patternFill patternType="solid">
        <fgColor rgb="FFFF66FF"/>
        <bgColor rgb="FFFF9900"/>
      </patternFill>
    </fill>
    <fill>
      <patternFill patternType="solid">
        <fgColor rgb="FFFF66FF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339933"/>
        <bgColor rgb="FFA64D79"/>
      </patternFill>
    </fill>
    <fill>
      <patternFill patternType="solid">
        <fgColor rgb="FF00CC00"/>
        <bgColor rgb="FFCCCCCC"/>
      </patternFill>
    </fill>
    <fill>
      <patternFill patternType="solid">
        <fgColor rgb="FF00CC00"/>
        <bgColor rgb="FFA64D79"/>
      </patternFill>
    </fill>
    <fill>
      <patternFill patternType="solid">
        <fgColor rgb="FF006600"/>
        <bgColor rgb="FFA64D79"/>
      </patternFill>
    </fill>
    <fill>
      <patternFill patternType="solid">
        <fgColor theme="4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7">
    <xf numFmtId="0" fontId="0" fillId="0" borderId="0" xfId="0" applyFont="1" applyAlignment="1"/>
    <xf numFmtId="0" fontId="1" fillId="0" borderId="0" xfId="0" applyFont="1" applyAlignment="1"/>
    <xf numFmtId="0" fontId="1" fillId="0" borderId="2" xfId="0" applyFont="1" applyBorder="1" applyAlignment="1"/>
    <xf numFmtId="0" fontId="1" fillId="0" borderId="2" xfId="0" applyFont="1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Border="1" applyAlignment="1">
      <alignment horizontal="center"/>
    </xf>
    <xf numFmtId="0" fontId="1" fillId="0" borderId="5" xfId="0" applyFont="1" applyBorder="1" applyAlignment="1"/>
    <xf numFmtId="0" fontId="0" fillId="0" borderId="9" xfId="0" applyFont="1" applyBorder="1" applyAlignment="1"/>
    <xf numFmtId="0" fontId="1" fillId="0" borderId="10" xfId="0" applyFont="1" applyBorder="1" applyAlignment="1"/>
    <xf numFmtId="0" fontId="1" fillId="0" borderId="8" xfId="0" applyFont="1" applyBorder="1" applyAlignment="1">
      <alignment horizontal="center"/>
    </xf>
    <xf numFmtId="0" fontId="1" fillId="0" borderId="11" xfId="0" applyFont="1" applyBorder="1" applyAlignment="1"/>
    <xf numFmtId="0" fontId="1" fillId="0" borderId="12" xfId="0" applyFont="1" applyBorder="1" applyAlignment="1">
      <alignment horizont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8" xfId="0" applyFont="1" applyBorder="1" applyAlignment="1"/>
    <xf numFmtId="0" fontId="3" fillId="0" borderId="0" xfId="0" applyFont="1"/>
    <xf numFmtId="0" fontId="0" fillId="0" borderId="0" xfId="0"/>
    <xf numFmtId="0" fontId="4" fillId="0" borderId="8" xfId="0" applyFont="1" applyBorder="1"/>
    <xf numFmtId="0" fontId="5" fillId="0" borderId="13" xfId="0" applyFont="1" applyBorder="1"/>
    <xf numFmtId="0" fontId="5" fillId="0" borderId="8" xfId="0" applyFont="1" applyBorder="1"/>
    <xf numFmtId="0" fontId="1" fillId="0" borderId="0" xfId="0" applyFont="1"/>
    <xf numFmtId="0" fontId="1" fillId="5" borderId="8" xfId="0" applyFont="1" applyFill="1" applyBorder="1"/>
    <xf numFmtId="0" fontId="1" fillId="6" borderId="8" xfId="0" applyFont="1" applyFill="1" applyBorder="1"/>
    <xf numFmtId="0" fontId="1" fillId="7" borderId="8" xfId="0" applyFont="1" applyFill="1" applyBorder="1"/>
    <xf numFmtId="0" fontId="1" fillId="8" borderId="8" xfId="0" applyFont="1" applyFill="1" applyBorder="1"/>
    <xf numFmtId="0" fontId="0" fillId="0" borderId="8" xfId="0" applyBorder="1"/>
    <xf numFmtId="0" fontId="1" fillId="9" borderId="8" xfId="0" applyFont="1" applyFill="1" applyBorder="1"/>
    <xf numFmtId="0" fontId="1" fillId="10" borderId="8" xfId="0" applyFont="1" applyFill="1" applyBorder="1"/>
    <xf numFmtId="0" fontId="1" fillId="11" borderId="8" xfId="0" applyFont="1" applyFill="1" applyBorder="1"/>
    <xf numFmtId="0" fontId="1" fillId="12" borderId="8" xfId="0" applyFont="1" applyFill="1" applyBorder="1"/>
    <xf numFmtId="0" fontId="1" fillId="13" borderId="8" xfId="0" applyFont="1" applyFill="1" applyBorder="1"/>
    <xf numFmtId="0" fontId="3" fillId="14" borderId="8" xfId="0" applyFont="1" applyFill="1" applyBorder="1"/>
    <xf numFmtId="0" fontId="1" fillId="15" borderId="8" xfId="0" applyFont="1" applyFill="1" applyBorder="1"/>
    <xf numFmtId="0" fontId="5" fillId="0" borderId="8" xfId="0" applyFont="1" applyBorder="1" applyAlignment="1">
      <alignment horizontal="right"/>
    </xf>
    <xf numFmtId="0" fontId="0" fillId="0" borderId="0" xfId="0"/>
    <xf numFmtId="0" fontId="0" fillId="16" borderId="8" xfId="0" applyFill="1" applyBorder="1"/>
    <xf numFmtId="0" fontId="0" fillId="17" borderId="8" xfId="0" applyFill="1" applyBorder="1"/>
    <xf numFmtId="0" fontId="0" fillId="18" borderId="8" xfId="0" applyFill="1" applyBorder="1"/>
    <xf numFmtId="0" fontId="0" fillId="19" borderId="8" xfId="0" applyFill="1" applyBorder="1"/>
    <xf numFmtId="0" fontId="0" fillId="20" borderId="8" xfId="0" applyFill="1" applyBorder="1"/>
    <xf numFmtId="0" fontId="0" fillId="21" borderId="8" xfId="0" applyFill="1" applyBorder="1"/>
    <xf numFmtId="0" fontId="0" fillId="0" borderId="0" xfId="0" applyFill="1" applyBorder="1"/>
    <xf numFmtId="0" fontId="5" fillId="0" borderId="0" xfId="0" applyFont="1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5" fillId="0" borderId="0" xfId="0" applyFont="1" applyBorder="1"/>
    <xf numFmtId="0" fontId="0" fillId="0" borderId="0" xfId="0" applyBorder="1"/>
    <xf numFmtId="0" fontId="4" fillId="0" borderId="0" xfId="0" applyFont="1" applyBorder="1"/>
    <xf numFmtId="0" fontId="1" fillId="22" borderId="8" xfId="0" applyFont="1" applyFill="1" applyBorder="1"/>
    <xf numFmtId="0" fontId="7" fillId="23" borderId="8" xfId="0" applyFont="1" applyFill="1" applyBorder="1"/>
    <xf numFmtId="0" fontId="9" fillId="4" borderId="8" xfId="0" applyFont="1" applyFill="1" applyBorder="1"/>
    <xf numFmtId="0" fontId="8" fillId="0" borderId="0" xfId="0" applyFont="1" applyFill="1" applyBorder="1"/>
    <xf numFmtId="0" fontId="11" fillId="0" borderId="0" xfId="0" applyFont="1" applyFill="1" applyBorder="1"/>
    <xf numFmtId="0" fontId="6" fillId="5" borderId="15" xfId="0" applyFont="1" applyFill="1" applyBorder="1"/>
    <xf numFmtId="0" fontId="9" fillId="4" borderId="12" xfId="0" applyFont="1" applyFill="1" applyBorder="1"/>
    <xf numFmtId="0" fontId="12" fillId="0" borderId="0" xfId="0" applyFont="1" applyFill="1" applyBorder="1"/>
    <xf numFmtId="0" fontId="10" fillId="0" borderId="0" xfId="0" applyFont="1" applyFill="1" applyBorder="1"/>
    <xf numFmtId="0" fontId="0" fillId="0" borderId="0" xfId="0" applyFill="1" applyBorder="1" applyAlignment="1">
      <alignment horizontal="center"/>
    </xf>
    <xf numFmtId="0" fontId="6" fillId="5" borderId="9" xfId="0" applyFont="1" applyFill="1" applyBorder="1"/>
    <xf numFmtId="0" fontId="6" fillId="5" borderId="0" xfId="0" applyFont="1" applyFill="1" applyBorder="1"/>
    <xf numFmtId="0" fontId="8" fillId="23" borderId="16" xfId="0" applyFont="1" applyFill="1" applyBorder="1"/>
    <xf numFmtId="0" fontId="8" fillId="23" borderId="17" xfId="0" applyFont="1" applyFill="1" applyBorder="1"/>
    <xf numFmtId="0" fontId="8" fillId="23" borderId="18" xfId="0" applyFont="1" applyFill="1" applyBorder="1"/>
    <xf numFmtId="0" fontId="8" fillId="23" borderId="19" xfId="0" applyFont="1" applyFill="1" applyBorder="1"/>
    <xf numFmtId="0" fontId="8" fillId="23" borderId="20" xfId="0" applyFont="1" applyFill="1" applyBorder="1"/>
    <xf numFmtId="0" fontId="8" fillId="23" borderId="21" xfId="0" applyFont="1" applyFill="1" applyBorder="1"/>
    <xf numFmtId="0" fontId="12" fillId="29" borderId="0" xfId="0" applyFont="1" applyFill="1" applyBorder="1"/>
    <xf numFmtId="0" fontId="12" fillId="29" borderId="16" xfId="0" applyFont="1" applyFill="1" applyBorder="1"/>
    <xf numFmtId="0" fontId="12" fillId="29" borderId="22" xfId="0" applyFont="1" applyFill="1" applyBorder="1"/>
    <xf numFmtId="0" fontId="12" fillId="29" borderId="17" xfId="0" applyFont="1" applyFill="1" applyBorder="1"/>
    <xf numFmtId="0" fontId="12" fillId="29" borderId="18" xfId="0" applyFont="1" applyFill="1" applyBorder="1"/>
    <xf numFmtId="0" fontId="12" fillId="29" borderId="19" xfId="0" applyFont="1" applyFill="1" applyBorder="1"/>
    <xf numFmtId="0" fontId="7" fillId="23" borderId="16" xfId="0" applyFont="1" applyFill="1" applyBorder="1"/>
    <xf numFmtId="0" fontId="7" fillId="23" borderId="17" xfId="0" applyFont="1" applyFill="1" applyBorder="1"/>
    <xf numFmtId="0" fontId="7" fillId="23" borderId="18" xfId="0" applyFont="1" applyFill="1" applyBorder="1"/>
    <xf numFmtId="0" fontId="7" fillId="23" borderId="19" xfId="0" applyFont="1" applyFill="1" applyBorder="1"/>
    <xf numFmtId="0" fontId="7" fillId="23" borderId="20" xfId="0" applyFont="1" applyFill="1" applyBorder="1"/>
    <xf numFmtId="0" fontId="7" fillId="23" borderId="21" xfId="0" applyFont="1" applyFill="1" applyBorder="1"/>
    <xf numFmtId="0" fontId="11" fillId="17" borderId="16" xfId="0" applyFont="1" applyFill="1" applyBorder="1"/>
    <xf numFmtId="0" fontId="11" fillId="17" borderId="17" xfId="0" applyFont="1" applyFill="1" applyBorder="1"/>
    <xf numFmtId="0" fontId="11" fillId="17" borderId="20" xfId="0" applyFont="1" applyFill="1" applyBorder="1"/>
    <xf numFmtId="0" fontId="11" fillId="17" borderId="21" xfId="0" applyFont="1" applyFill="1" applyBorder="1"/>
    <xf numFmtId="0" fontId="11" fillId="17" borderId="18" xfId="0" applyFont="1" applyFill="1" applyBorder="1"/>
    <xf numFmtId="0" fontId="11" fillId="17" borderId="19" xfId="0" applyFont="1" applyFill="1" applyBorder="1"/>
    <xf numFmtId="0" fontId="12" fillId="29" borderId="12" xfId="0" applyFont="1" applyFill="1" applyBorder="1"/>
    <xf numFmtId="0" fontId="12" fillId="29" borderId="23" xfId="0" applyFont="1" applyFill="1" applyBorder="1"/>
    <xf numFmtId="0" fontId="10" fillId="26" borderId="9" xfId="0" applyFont="1" applyFill="1" applyBorder="1"/>
    <xf numFmtId="0" fontId="10" fillId="26" borderId="24" xfId="0" applyFont="1" applyFill="1" applyBorder="1"/>
    <xf numFmtId="0" fontId="10" fillId="26" borderId="15" xfId="0" applyFont="1" applyFill="1" applyBorder="1"/>
    <xf numFmtId="0" fontId="6" fillId="5" borderId="24" xfId="0" applyFont="1" applyFill="1" applyBorder="1"/>
    <xf numFmtId="0" fontId="6" fillId="5" borderId="14" xfId="0" applyFont="1" applyFill="1" applyBorder="1"/>
    <xf numFmtId="0" fontId="6" fillId="5" borderId="16" xfId="0" applyFont="1" applyFill="1" applyBorder="1"/>
    <xf numFmtId="0" fontId="6" fillId="5" borderId="22" xfId="0" applyFont="1" applyFill="1" applyBorder="1"/>
    <xf numFmtId="0" fontId="6" fillId="5" borderId="17" xfId="0" applyFont="1" applyFill="1" applyBorder="1"/>
    <xf numFmtId="0" fontId="6" fillId="5" borderId="18" xfId="0" applyFont="1" applyFill="1" applyBorder="1"/>
    <xf numFmtId="0" fontId="6" fillId="5" borderId="19" xfId="0" applyFont="1" applyFill="1" applyBorder="1"/>
    <xf numFmtId="0" fontId="6" fillId="5" borderId="21" xfId="0" applyFont="1" applyFill="1" applyBorder="1"/>
    <xf numFmtId="0" fontId="11" fillId="16" borderId="16" xfId="0" applyFont="1" applyFill="1" applyBorder="1"/>
    <xf numFmtId="0" fontId="11" fillId="16" borderId="17" xfId="0" applyFont="1" applyFill="1" applyBorder="1"/>
    <xf numFmtId="0" fontId="11" fillId="16" borderId="18" xfId="0" applyFont="1" applyFill="1" applyBorder="1"/>
    <xf numFmtId="0" fontId="11" fillId="16" borderId="19" xfId="0" applyFont="1" applyFill="1" applyBorder="1"/>
    <xf numFmtId="0" fontId="11" fillId="16" borderId="20" xfId="0" applyFont="1" applyFill="1" applyBorder="1"/>
    <xf numFmtId="0" fontId="11" fillId="16" borderId="21" xfId="0" applyFont="1" applyFill="1" applyBorder="1"/>
    <xf numFmtId="0" fontId="13" fillId="6" borderId="9" xfId="0" applyFont="1" applyFill="1" applyBorder="1"/>
    <xf numFmtId="0" fontId="13" fillId="6" borderId="24" xfId="0" applyFont="1" applyFill="1" applyBorder="1"/>
    <xf numFmtId="0" fontId="13" fillId="6" borderId="15" xfId="0" applyFont="1" applyFill="1" applyBorder="1"/>
    <xf numFmtId="0" fontId="14" fillId="10" borderId="12" xfId="0" applyFont="1" applyFill="1" applyBorder="1"/>
    <xf numFmtId="0" fontId="14" fillId="10" borderId="23" xfId="0" applyFont="1" applyFill="1" applyBorder="1"/>
    <xf numFmtId="0" fontId="14" fillId="10" borderId="13" xfId="0" applyFont="1" applyFill="1" applyBorder="1"/>
    <xf numFmtId="0" fontId="12" fillId="31" borderId="12" xfId="0" applyFont="1" applyFill="1" applyBorder="1"/>
    <xf numFmtId="0" fontId="12" fillId="31" borderId="23" xfId="0" applyFont="1" applyFill="1" applyBorder="1"/>
    <xf numFmtId="0" fontId="12" fillId="31" borderId="16" xfId="0" applyFont="1" applyFill="1" applyBorder="1"/>
    <xf numFmtId="0" fontId="12" fillId="31" borderId="22" xfId="0" applyFont="1" applyFill="1" applyBorder="1"/>
    <xf numFmtId="0" fontId="12" fillId="31" borderId="17" xfId="0" applyFont="1" applyFill="1" applyBorder="1"/>
    <xf numFmtId="0" fontId="12" fillId="31" borderId="18" xfId="0" applyFont="1" applyFill="1" applyBorder="1"/>
    <xf numFmtId="0" fontId="12" fillId="31" borderId="0" xfId="0" applyFont="1" applyFill="1" applyBorder="1"/>
    <xf numFmtId="0" fontId="12" fillId="31" borderId="19" xfId="0" applyFont="1" applyFill="1" applyBorder="1"/>
    <xf numFmtId="0" fontId="12" fillId="32" borderId="12" xfId="0" applyFont="1" applyFill="1" applyBorder="1"/>
    <xf numFmtId="0" fontId="12" fillId="32" borderId="23" xfId="0" applyFont="1" applyFill="1" applyBorder="1"/>
    <xf numFmtId="0" fontId="0" fillId="0" borderId="0" xfId="0" applyFill="1" applyBorder="1" applyAlignment="1"/>
    <xf numFmtId="0" fontId="1" fillId="5" borderId="0" xfId="0" applyFont="1" applyFill="1" applyBorder="1"/>
    <xf numFmtId="0" fontId="1" fillId="5" borderId="18" xfId="0" applyFont="1" applyFill="1" applyBorder="1"/>
    <xf numFmtId="0" fontId="1" fillId="5" borderId="19" xfId="0" applyFont="1" applyFill="1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3" fillId="0" borderId="28" xfId="0" applyFont="1" applyBorder="1"/>
    <xf numFmtId="0" fontId="3" fillId="0" borderId="0" xfId="0" applyFont="1" applyBorder="1"/>
    <xf numFmtId="0" fontId="0" fillId="0" borderId="0" xfId="0" applyBorder="1" applyAlignment="1"/>
    <xf numFmtId="0" fontId="1" fillId="0" borderId="28" xfId="0" applyFont="1" applyFill="1" applyBorder="1" applyAlignment="1"/>
    <xf numFmtId="0" fontId="1" fillId="2" borderId="28" xfId="0" applyFont="1" applyFill="1" applyBorder="1" applyAlignment="1"/>
    <xf numFmtId="0" fontId="0" fillId="3" borderId="0" xfId="0" applyFill="1" applyBorder="1"/>
    <xf numFmtId="0" fontId="0" fillId="3" borderId="0" xfId="0" applyFill="1" applyBorder="1" applyAlignment="1"/>
    <xf numFmtId="0" fontId="0" fillId="3" borderId="28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1" fillId="0" borderId="0" xfId="0" applyFont="1" applyBorder="1"/>
    <xf numFmtId="0" fontId="1" fillId="0" borderId="28" xfId="0" applyFont="1" applyBorder="1"/>
    <xf numFmtId="0" fontId="1" fillId="0" borderId="2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horizontal="right"/>
    </xf>
    <xf numFmtId="0" fontId="0" fillId="0" borderId="28" xfId="0" applyFill="1" applyBorder="1"/>
    <xf numFmtId="0" fontId="1" fillId="0" borderId="28" xfId="0" applyFont="1" applyFill="1" applyBorder="1" applyAlignment="1">
      <alignment vertical="center" wrapText="1"/>
    </xf>
    <xf numFmtId="0" fontId="0" fillId="0" borderId="30" xfId="0" applyFill="1" applyBorder="1"/>
    <xf numFmtId="0" fontId="0" fillId="0" borderId="31" xfId="0" applyFill="1" applyBorder="1"/>
    <xf numFmtId="0" fontId="0" fillId="0" borderId="31" xfId="0" applyBorder="1"/>
    <xf numFmtId="0" fontId="0" fillId="0" borderId="32" xfId="0" applyBorder="1"/>
    <xf numFmtId="0" fontId="4" fillId="0" borderId="26" xfId="0" applyFont="1" applyBorder="1" applyAlignment="1"/>
    <xf numFmtId="0" fontId="0" fillId="0" borderId="26" xfId="0" applyBorder="1" applyAlignment="1"/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top"/>
    </xf>
    <xf numFmtId="0" fontId="1" fillId="0" borderId="0" xfId="0" applyFont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1" fillId="0" borderId="30" xfId="0" applyFont="1" applyFill="1" applyBorder="1" applyAlignment="1"/>
    <xf numFmtId="0" fontId="1" fillId="0" borderId="31" xfId="0" applyFont="1" applyFill="1" applyBorder="1" applyAlignment="1"/>
    <xf numFmtId="0" fontId="1" fillId="0" borderId="31" xfId="0" applyFont="1" applyFill="1" applyBorder="1"/>
    <xf numFmtId="0" fontId="15" fillId="0" borderId="0" xfId="0" applyFont="1" applyBorder="1" applyAlignment="1">
      <alignment horizontal="center" vertical="center"/>
    </xf>
    <xf numFmtId="0" fontId="15" fillId="0" borderId="26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33" borderId="8" xfId="0" applyFill="1" applyBorder="1"/>
    <xf numFmtId="0" fontId="5" fillId="0" borderId="21" xfId="0" applyFont="1" applyBorder="1"/>
    <xf numFmtId="0" fontId="16" fillId="33" borderId="12" xfId="0" applyFont="1" applyFill="1" applyBorder="1"/>
    <xf numFmtId="0" fontId="16" fillId="33" borderId="23" xfId="0" applyFont="1" applyFill="1" applyBorder="1"/>
    <xf numFmtId="0" fontId="16" fillId="33" borderId="13" xfId="0" applyFont="1" applyFill="1" applyBorder="1"/>
    <xf numFmtId="0" fontId="15" fillId="0" borderId="0" xfId="0" applyFont="1" applyBorder="1" applyAlignment="1">
      <alignment vertical="center"/>
    </xf>
    <xf numFmtId="0" fontId="0" fillId="0" borderId="31" xfId="0" applyFill="1" applyBorder="1" applyAlignment="1"/>
    <xf numFmtId="0" fontId="4" fillId="0" borderId="33" xfId="0" applyFont="1" applyBorder="1"/>
    <xf numFmtId="0" fontId="4" fillId="0" borderId="34" xfId="0" applyFont="1" applyBorder="1"/>
    <xf numFmtId="0" fontId="0" fillId="33" borderId="35" xfId="0" applyFill="1" applyBorder="1"/>
    <xf numFmtId="0" fontId="5" fillId="0" borderId="36" xfId="0" applyFont="1" applyBorder="1"/>
    <xf numFmtId="0" fontId="1" fillId="22" borderId="35" xfId="0" applyFont="1" applyFill="1" applyBorder="1"/>
    <xf numFmtId="0" fontId="7" fillId="23" borderId="35" xfId="0" applyFont="1" applyFill="1" applyBorder="1"/>
    <xf numFmtId="0" fontId="1" fillId="5" borderId="35" xfId="0" applyFont="1" applyFill="1" applyBorder="1"/>
    <xf numFmtId="0" fontId="1" fillId="6" borderId="35" xfId="0" applyFont="1" applyFill="1" applyBorder="1"/>
    <xf numFmtId="0" fontId="1" fillId="25" borderId="35" xfId="0" applyFont="1" applyFill="1" applyBorder="1"/>
    <xf numFmtId="0" fontId="1" fillId="24" borderId="35" xfId="0" applyFont="1" applyFill="1" applyBorder="1"/>
    <xf numFmtId="0" fontId="1" fillId="9" borderId="35" xfId="0" applyFont="1" applyFill="1" applyBorder="1"/>
    <xf numFmtId="0" fontId="1" fillId="10" borderId="35" xfId="0" applyFont="1" applyFill="1" applyBorder="1"/>
    <xf numFmtId="0" fontId="1" fillId="11" borderId="35" xfId="0" applyFont="1" applyFill="1" applyBorder="1"/>
    <xf numFmtId="0" fontId="1" fillId="12" borderId="35" xfId="0" applyFont="1" applyFill="1" applyBorder="1"/>
    <xf numFmtId="0" fontId="1" fillId="13" borderId="35" xfId="0" applyFont="1" applyFill="1" applyBorder="1"/>
    <xf numFmtId="0" fontId="3" fillId="29" borderId="35" xfId="0" applyFont="1" applyFill="1" applyBorder="1"/>
    <xf numFmtId="0" fontId="1" fillId="30" borderId="35" xfId="0" applyFont="1" applyFill="1" applyBorder="1"/>
    <xf numFmtId="0" fontId="0" fillId="27" borderId="35" xfId="0" applyFill="1" applyBorder="1"/>
    <xf numFmtId="0" fontId="0" fillId="28" borderId="35" xfId="0" applyFill="1" applyBorder="1"/>
    <xf numFmtId="0" fontId="0" fillId="17" borderId="35" xfId="0" applyFill="1" applyBorder="1"/>
    <xf numFmtId="0" fontId="0" fillId="16" borderId="35" xfId="0" applyFill="1" applyBorder="1"/>
    <xf numFmtId="0" fontId="0" fillId="18" borderId="35" xfId="0" applyFill="1" applyBorder="1"/>
    <xf numFmtId="0" fontId="0" fillId="19" borderId="35" xfId="0" applyFill="1" applyBorder="1"/>
    <xf numFmtId="0" fontId="0" fillId="20" borderId="35" xfId="0" applyFill="1" applyBorder="1"/>
    <xf numFmtId="0" fontId="0" fillId="21" borderId="35" xfId="0" applyFill="1" applyBorder="1"/>
    <xf numFmtId="0" fontId="0" fillId="0" borderId="30" xfId="0" applyBorder="1"/>
    <xf numFmtId="0" fontId="5" fillId="0" borderId="31" xfId="0" applyFont="1" applyBorder="1"/>
    <xf numFmtId="0" fontId="1" fillId="22" borderId="37" xfId="0" applyFont="1" applyFill="1" applyBorder="1"/>
    <xf numFmtId="0" fontId="5" fillId="33" borderId="35" xfId="0" applyFont="1" applyFill="1" applyBorder="1"/>
    <xf numFmtId="0" fontId="0" fillId="3" borderId="28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15" fillId="0" borderId="0" xfId="0" applyFont="1" applyBorder="1" applyAlignment="1">
      <alignment horizontal="center" vertical="center"/>
    </xf>
    <xf numFmtId="0" fontId="6" fillId="6" borderId="9" xfId="0" applyFont="1" applyFill="1" applyBorder="1"/>
    <xf numFmtId="0" fontId="6" fillId="6" borderId="15" xfId="0" applyFont="1" applyFill="1" applyBorder="1"/>
    <xf numFmtId="0" fontId="17" fillId="9" borderId="9" xfId="0" applyFont="1" applyFill="1" applyBorder="1"/>
    <xf numFmtId="0" fontId="17" fillId="9" borderId="24" xfId="0" applyFont="1" applyFill="1" applyBorder="1"/>
    <xf numFmtId="0" fontId="17" fillId="9" borderId="15" xfId="0" applyFont="1" applyFill="1" applyBorder="1"/>
    <xf numFmtId="0" fontId="7" fillId="23" borderId="0" xfId="0" applyFont="1" applyFill="1" applyBorder="1"/>
    <xf numFmtId="0" fontId="6" fillId="5" borderId="20" xfId="0" applyFont="1" applyFill="1" applyBorder="1"/>
    <xf numFmtId="0" fontId="13" fillId="0" borderId="0" xfId="0" applyFont="1" applyFill="1" applyBorder="1"/>
    <xf numFmtId="0" fontId="0" fillId="0" borderId="8" xfId="0" applyFill="1" applyBorder="1"/>
    <xf numFmtId="0" fontId="18" fillId="18" borderId="12" xfId="0" applyFont="1" applyFill="1" applyBorder="1"/>
    <xf numFmtId="0" fontId="18" fillId="18" borderId="23" xfId="0" applyFont="1" applyFill="1" applyBorder="1"/>
    <xf numFmtId="0" fontId="18" fillId="18" borderId="13" xfId="0" applyFont="1" applyFill="1" applyBorder="1"/>
    <xf numFmtId="0" fontId="18" fillId="18" borderId="8" xfId="0" applyFont="1" applyFill="1" applyBorder="1"/>
    <xf numFmtId="0" fontId="18" fillId="18" borderId="20" xfId="0" applyFont="1" applyFill="1" applyBorder="1"/>
    <xf numFmtId="0" fontId="18" fillId="18" borderId="19" xfId="0" applyFont="1" applyFill="1" applyBorder="1"/>
    <xf numFmtId="0" fontId="18" fillId="18" borderId="21" xfId="0" applyFont="1" applyFill="1" applyBorder="1"/>
    <xf numFmtId="0" fontId="18" fillId="18" borderId="17" xfId="0" applyFont="1" applyFill="1" applyBorder="1"/>
    <xf numFmtId="0" fontId="18" fillId="18" borderId="18" xfId="0" applyFont="1" applyFill="1" applyBorder="1"/>
    <xf numFmtId="0" fontId="14" fillId="24" borderId="9" xfId="0" applyFont="1" applyFill="1" applyBorder="1"/>
    <xf numFmtId="0" fontId="14" fillId="24" borderId="24" xfId="0" applyFont="1" applyFill="1" applyBorder="1"/>
    <xf numFmtId="0" fontId="14" fillId="24" borderId="15" xfId="0" applyFont="1" applyFill="1" applyBorder="1"/>
    <xf numFmtId="0" fontId="9" fillId="0" borderId="0" xfId="0" applyFont="1" applyFill="1" applyBorder="1"/>
    <xf numFmtId="0" fontId="16" fillId="0" borderId="0" xfId="0" applyFont="1" applyFill="1" applyBorder="1"/>
    <xf numFmtId="0" fontId="7" fillId="0" borderId="0" xfId="0" applyFont="1" applyFill="1" applyBorder="1"/>
    <xf numFmtId="0" fontId="18" fillId="0" borderId="0" xfId="0" applyFont="1" applyFill="1" applyBorder="1"/>
    <xf numFmtId="0" fontId="11" fillId="0" borderId="14" xfId="0" applyFont="1" applyFill="1" applyBorder="1"/>
    <xf numFmtId="0" fontId="18" fillId="0" borderId="14" xfId="0" applyFont="1" applyFill="1" applyBorder="1"/>
    <xf numFmtId="0" fontId="18" fillId="0" borderId="19" xfId="0" applyFont="1" applyFill="1" applyBorder="1"/>
    <xf numFmtId="0" fontId="18" fillId="0" borderId="21" xfId="0" applyFont="1" applyFill="1" applyBorder="1"/>
    <xf numFmtId="0" fontId="3" fillId="0" borderId="0" xfId="0" applyFont="1" applyFill="1" applyBorder="1"/>
    <xf numFmtId="0" fontId="15" fillId="0" borderId="0" xfId="0" applyFont="1" applyFill="1" applyBorder="1" applyAlignment="1">
      <alignment vertical="center"/>
    </xf>
    <xf numFmtId="0" fontId="4" fillId="0" borderId="0" xfId="0" applyFont="1" applyFill="1" applyBorder="1"/>
    <xf numFmtId="0" fontId="1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right"/>
    </xf>
    <xf numFmtId="0" fontId="17" fillId="0" borderId="0" xfId="0" applyFont="1" applyFill="1" applyBorder="1"/>
    <xf numFmtId="0" fontId="5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vertical="center" wrapText="1"/>
    </xf>
    <xf numFmtId="0" fontId="14" fillId="0" borderId="0" xfId="0" applyFont="1" applyFill="1" applyBorder="1"/>
    <xf numFmtId="0" fontId="19" fillId="20" borderId="16" xfId="0" applyFont="1" applyFill="1" applyBorder="1"/>
    <xf numFmtId="0" fontId="19" fillId="20" borderId="17" xfId="0" applyFont="1" applyFill="1" applyBorder="1"/>
    <xf numFmtId="0" fontId="19" fillId="20" borderId="18" xfId="0" applyFont="1" applyFill="1" applyBorder="1"/>
    <xf numFmtId="0" fontId="19" fillId="20" borderId="19" xfId="0" applyFont="1" applyFill="1" applyBorder="1"/>
    <xf numFmtId="0" fontId="19" fillId="20" borderId="20" xfId="0" applyFont="1" applyFill="1" applyBorder="1"/>
    <xf numFmtId="0" fontId="19" fillId="20" borderId="21" xfId="0" applyFont="1" applyFill="1" applyBorder="1"/>
    <xf numFmtId="0" fontId="19" fillId="0" borderId="0" xfId="0" applyFont="1" applyFill="1" applyBorder="1"/>
    <xf numFmtId="0" fontId="12" fillId="31" borderId="20" xfId="0" applyFont="1" applyFill="1" applyBorder="1"/>
    <xf numFmtId="0" fontId="18" fillId="18" borderId="15" xfId="0" applyFont="1" applyFill="1" applyBorder="1"/>
    <xf numFmtId="0" fontId="19" fillId="21" borderId="16" xfId="0" applyFont="1" applyFill="1" applyBorder="1"/>
    <xf numFmtId="0" fontId="19" fillId="21" borderId="0" xfId="0" applyFont="1" applyFill="1" applyBorder="1"/>
    <xf numFmtId="0" fontId="19" fillId="21" borderId="17" xfId="0" applyFont="1" applyFill="1" applyBorder="1"/>
    <xf numFmtId="0" fontId="19" fillId="21" borderId="18" xfId="0" applyFont="1" applyFill="1" applyBorder="1"/>
    <xf numFmtId="0" fontId="19" fillId="21" borderId="19" xfId="0" applyFont="1" applyFill="1" applyBorder="1"/>
    <xf numFmtId="0" fontId="19" fillId="21" borderId="20" xfId="0" applyFont="1" applyFill="1" applyBorder="1"/>
    <xf numFmtId="0" fontId="19" fillId="21" borderId="21" xfId="0" applyFont="1" applyFill="1" applyBorder="1"/>
    <xf numFmtId="0" fontId="19" fillId="21" borderId="22" xfId="0" applyFont="1" applyFill="1" applyBorder="1"/>
    <xf numFmtId="0" fontId="19" fillId="21" borderId="14" xfId="0" applyFont="1" applyFill="1" applyBorder="1"/>
    <xf numFmtId="0" fontId="2" fillId="0" borderId="3" xfId="0" applyFont="1" applyBorder="1" applyAlignment="1">
      <alignment horizontal="center" vertical="center" textRotation="90"/>
    </xf>
    <xf numFmtId="0" fontId="2" fillId="0" borderId="4" xfId="0" applyFont="1" applyBorder="1" applyAlignment="1">
      <alignment horizontal="center" vertical="center" textRotation="90"/>
    </xf>
    <xf numFmtId="0" fontId="1" fillId="0" borderId="4" xfId="0" applyFont="1" applyBorder="1"/>
    <xf numFmtId="0" fontId="1" fillId="0" borderId="1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3" borderId="28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15" fillId="0" borderId="0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4">
    <tableStyle name="Star Rating-style" pivot="0" count="3" xr9:uid="{00000000-0011-0000-FFFF-FFFF00000000}">
      <tableStyleElement type="headerRow" dxfId="11"/>
      <tableStyleElement type="firstRowStripe" dxfId="10"/>
      <tableStyleElement type="secondRowStripe" dxfId="9"/>
    </tableStyle>
    <tableStyle name="Star Rating-style 2" pivot="0" count="3" xr9:uid="{00000000-0011-0000-FFFF-FFFF01000000}">
      <tableStyleElement type="headerRow" dxfId="8"/>
      <tableStyleElement type="firstRowStripe" dxfId="7"/>
      <tableStyleElement type="secondRowStripe" dxfId="6"/>
    </tableStyle>
    <tableStyle name="Star Rating-style 3" pivot="0" count="3" xr9:uid="{00000000-0011-0000-FFFF-FFFF02000000}">
      <tableStyleElement type="headerRow" dxfId="5"/>
      <tableStyleElement type="firstRowStripe" dxfId="4"/>
      <tableStyleElement type="secondRowStripe" dxfId="3"/>
    </tableStyle>
    <tableStyle name="Level 1-style" pivot="0" count="3" xr9:uid="{00000000-0011-0000-FFFF-FFFF03000000}">
      <tableStyleElement type="headerRow" dxfId="2"/>
      <tableStyleElement type="firstRowStripe" dxfId="1"/>
      <tableStyleElement type="secondRowStripe" dxfId="0"/>
    </tableStyle>
  </tableStyles>
  <colors>
    <mruColors>
      <color rgb="FF800000"/>
      <color rgb="FFCC99FF"/>
      <color rgb="FFFF7C80"/>
      <color rgb="FFFFCC99"/>
      <color rgb="FF006600"/>
      <color rgb="FF00CC00"/>
      <color rgb="FF9999FF"/>
      <color rgb="FFFF99FF"/>
      <color rgb="FF339933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lvl="0">
              <a:defRPr b="0"/>
            </a:pPr>
            <a:r>
              <a:rPr lang="en-GB"/>
              <a:t>Level by Level Challenge Curve</a:t>
            </a:r>
          </a:p>
        </c:rich>
      </c:tx>
      <c:overlay val="0"/>
    </c:title>
    <c:autoTitleDeleted val="0"/>
    <c:plotArea>
      <c:layout>
        <c:manualLayout>
          <c:xMode val="edge"/>
          <c:yMode val="edge"/>
          <c:x val="9.9005799502899755E-2"/>
          <c:y val="0.13841807909604523"/>
          <c:w val="0.86081193040596515"/>
          <c:h val="0.70988700564971752"/>
        </c:manualLayout>
      </c:layout>
      <c:areaChart>
        <c:grouping val="stacked"/>
        <c:varyColors val="1"/>
        <c:ser>
          <c:idx val="0"/>
          <c:order val="0"/>
          <c:tx>
            <c:strRef>
              <c:f>'Level Flow Act 1 (1-4)'!$D$42</c:f>
              <c:strCache>
                <c:ptCount val="1"/>
                <c:pt idx="0">
                  <c:v>Challenge</c:v>
                </c:pt>
              </c:strCache>
            </c:strRef>
          </c:tx>
          <c:spPr>
            <a:solidFill>
              <a:srgbClr val="3366CC">
                <a:alpha val="80000"/>
              </a:srgbClr>
            </a:solidFill>
            <a:ln w="19050" cmpd="sng">
              <a:solidFill>
                <a:srgbClr val="3366CC"/>
              </a:solidFill>
            </a:ln>
          </c:spPr>
          <c:cat>
            <c:numRef>
              <c:f>'Level Flow Act 1 (1-4)'!$C$43:$C$46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cat>
          <c:val>
            <c:numRef>
              <c:f>'Level Flow Act 1 (1-4)'!$D$43:$D$46</c:f>
              <c:numCache>
                <c:formatCode>General</c:formatCode>
                <c:ptCount val="4"/>
                <c:pt idx="0">
                  <c:v>0</c:v>
                </c:pt>
                <c:pt idx="1">
                  <c:v>3</c:v>
                </c:pt>
                <c:pt idx="2">
                  <c:v>7</c:v>
                </c:pt>
                <c:pt idx="3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3F-4178-802A-58DD9F7117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690144"/>
        <c:axId val="474693280"/>
      </c:areaChart>
      <c:catAx>
        <c:axId val="474690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2000" b="0"/>
                </a:pPr>
                <a:r>
                  <a:rPr lang="en-GB"/>
                  <a:t>Game Level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/>
            </a:pPr>
            <a:endParaRPr lang="en-US"/>
          </a:p>
        </c:txPr>
        <c:crossAx val="474693280"/>
        <c:crosses val="autoZero"/>
        <c:auto val="1"/>
        <c:lblAlgn val="ctr"/>
        <c:lblOffset val="100"/>
        <c:noMultiLvlLbl val="1"/>
      </c:catAx>
      <c:valAx>
        <c:axId val="47469328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 lvl="0">
                  <a:defRPr sz="2000" b="0"/>
                </a:pPr>
                <a:r>
                  <a:rPr lang="en-GB"/>
                  <a:t>Challenge Level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/>
            </a:pPr>
            <a:endParaRPr lang="en-US"/>
          </a:p>
        </c:txPr>
        <c:crossAx val="474690144"/>
        <c:crosses val="autoZero"/>
        <c:crossBetween val="midCat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</a:t>
            </a:r>
            <a:r>
              <a:rPr lang="en-GB" baseline="0"/>
              <a:t> Breakdown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B9A-45FD-AC6E-DD625E45868C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B9A-45FD-AC6E-DD625E45868C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B9A-45FD-AC6E-DD625E45868C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AB9A-45FD-AC6E-DD625E45868C}"/>
              </c:ext>
            </c:extLst>
          </c:dPt>
          <c:cat>
            <c:strRef>
              <c:f>'Level 1 '!$AY$31:$AY$34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1 '!$BA$31:$BA$34</c:f>
              <c:numCache>
                <c:formatCode>General</c:formatCode>
                <c:ptCount val="4"/>
                <c:pt idx="0">
                  <c:v>58.064516129032263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6B-45E9-8E0F-7782791C5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515-4C80-A628-F5DF95A9AC02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515-4C80-A628-F5DF95A9AC02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515-4C80-A628-F5DF95A9AC02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515-4C80-A628-F5DF95A9AC02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B515-4C80-A628-F5DF95A9AC02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B515-4C80-A628-F5DF95A9AC02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B515-4C80-A628-F5DF95A9AC02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B515-4C80-A628-F5DF95A9AC02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B515-4C80-A628-F5DF95A9AC02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B515-4C80-A628-F5DF95A9AC02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B515-4C80-A628-F5DF95A9AC02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B515-4C80-A628-F5DF95A9AC02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B515-4C80-A628-F5DF95A9AC02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B515-4C80-A628-F5DF95A9AC02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B515-4C80-A628-F5DF95A9AC02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B515-4C80-A628-F5DF95A9AC02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B515-4C80-A628-F5DF95A9AC02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B515-4C80-A628-F5DF95A9AC02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B515-4C80-A628-F5DF95A9AC02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B515-4C80-A628-F5DF95A9AC02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B515-4C80-A628-F5DF95A9AC02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7474-448C-8A49-87794C3BAC1A}"/>
              </c:ext>
            </c:extLst>
          </c:dPt>
          <c:cat>
            <c:strRef>
              <c:f>'Level 1 '!$AT$5:$AT$26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1 '!$AW$5:$AW$26</c:f>
              <c:numCache>
                <c:formatCode>General</c:formatCode>
                <c:ptCount val="22"/>
                <c:pt idx="0">
                  <c:v>4.838709677419355</c:v>
                </c:pt>
                <c:pt idx="1">
                  <c:v>29.032258064516132</c:v>
                </c:pt>
                <c:pt idx="3">
                  <c:v>58.064516129032263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70-4D76-A16C-909215CEB2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414-4AD9-8C56-35349C1C4AF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414-4AD9-8C56-35349C1C4AF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414-4AD9-8C56-35349C1C4AF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414-4AD9-8C56-35349C1C4AF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2414-4AD9-8C56-35349C1C4AF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2414-4AD9-8C56-35349C1C4AF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2414-4AD9-8C56-35349C1C4AF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2414-4AD9-8C56-35349C1C4AF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2414-4AD9-8C56-35349C1C4AF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2414-4AD9-8C56-35349C1C4AF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2414-4AD9-8C56-35349C1C4AF9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2414-4AD9-8C56-35349C1C4AF9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2414-4AD9-8C56-35349C1C4AF9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2414-4AD9-8C56-35349C1C4AF9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2414-4AD9-8C56-35349C1C4AF9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2414-4AD9-8C56-35349C1C4AF9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2414-4AD9-8C56-35349C1C4AF9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2414-4AD9-8C56-35349C1C4AF9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2414-4AD9-8C56-35349C1C4AF9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2414-4AD9-8C56-35349C1C4AF9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2414-4AD9-8C56-35349C1C4AF9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2414-4AD9-8C56-35349C1C4AF9}"/>
              </c:ext>
            </c:extLst>
          </c:dPt>
          <c:cat>
            <c:strRef>
              <c:f>'Level 1 '!$AT$62:$AT$83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1 '!$AW$62:$AW$83</c:f>
              <c:numCache>
                <c:formatCode>General</c:formatCode>
                <c:ptCount val="22"/>
                <c:pt idx="0">
                  <c:v>4.838709677419355</c:v>
                </c:pt>
                <c:pt idx="1">
                  <c:v>29.032258064516132</c:v>
                </c:pt>
                <c:pt idx="2">
                  <c:v>12.903225806451612</c:v>
                </c:pt>
                <c:pt idx="3">
                  <c:v>61.29032258064516</c:v>
                </c:pt>
                <c:pt idx="4">
                  <c:v>3.225806451612903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3B-432A-A884-E04EAA6B88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1A2-4856-8773-B29A518B864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1A2-4856-8773-B29A518B864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1A2-4856-8773-B29A518B864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1A2-4856-8773-B29A518B8649}"/>
              </c:ext>
            </c:extLst>
          </c:dPt>
          <c:cat>
            <c:strRef>
              <c:f>'Level 1 '!$AY$88:$AY$91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1 '!$BA$88:$BA$91</c:f>
              <c:numCache>
                <c:formatCode>General</c:formatCode>
                <c:ptCount val="4"/>
                <c:pt idx="0">
                  <c:v>61.29032258064516</c:v>
                </c:pt>
                <c:pt idx="1">
                  <c:v>3.225806451612903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19-4782-B72B-7B82AB7CDD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EF2-45BC-88C6-FEFDCF796E63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EF2-45BC-88C6-FEFDCF796E63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EF2-45BC-88C6-FEFDCF796E63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EF2-45BC-88C6-FEFDCF796E63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1EF2-45BC-88C6-FEFDCF796E63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1EF2-45BC-88C6-FEFDCF796E63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1EF2-45BC-88C6-FEFDCF796E63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1EF2-45BC-88C6-FEFDCF796E63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1EF2-45BC-88C6-FEFDCF796E63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1EF2-45BC-88C6-FEFDCF796E63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1EF2-45BC-88C6-FEFDCF796E63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1EF2-45BC-88C6-FEFDCF796E63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1EF2-45BC-88C6-FEFDCF796E63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1EF2-45BC-88C6-FEFDCF796E63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1EF2-45BC-88C6-FEFDCF796E63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1EF2-45BC-88C6-FEFDCF796E63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1EF2-45BC-88C6-FEFDCF796E63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1EF2-45BC-88C6-FEFDCF796E63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1EF2-45BC-88C6-FEFDCF796E63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1EF2-45BC-88C6-FEFDCF796E63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1EF2-45BC-88C6-FEFDCF796E63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1EF2-45BC-88C6-FEFDCF796E63}"/>
              </c:ext>
            </c:extLst>
          </c:dPt>
          <c:cat>
            <c:strRef>
              <c:f>'Level 1 '!$AT$117:$AT$138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1 '!$AW$117:$AW$138</c:f>
              <c:numCache>
                <c:formatCode>General</c:formatCode>
                <c:ptCount val="22"/>
                <c:pt idx="0">
                  <c:v>4.838709677419355</c:v>
                </c:pt>
                <c:pt idx="1">
                  <c:v>29.032258064516132</c:v>
                </c:pt>
                <c:pt idx="3">
                  <c:v>83.870967741935488</c:v>
                </c:pt>
                <c:pt idx="4">
                  <c:v>3.225806451612903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CE-4B97-A280-2537D6BA1B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34E-47CA-B6D3-8452814DC68D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34E-47CA-B6D3-8452814DC68D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34E-47CA-B6D3-8452814DC68D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34E-47CA-B6D3-8452814DC68D}"/>
              </c:ext>
            </c:extLst>
          </c:dPt>
          <c:cat>
            <c:strRef>
              <c:f>'Level 1 '!$AY$143:$AY$146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1 '!$BA$143:$BA$146</c:f>
              <c:numCache>
                <c:formatCode>General</c:formatCode>
                <c:ptCount val="4"/>
                <c:pt idx="0">
                  <c:v>83.870967741935488</c:v>
                </c:pt>
                <c:pt idx="1">
                  <c:v>3.225806451612903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D8-498F-9C55-1C63685871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</a:t>
            </a:r>
            <a:r>
              <a:rPr lang="en-GB" baseline="0"/>
              <a:t> Breakdown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132-4E03-BDF5-188F3FB64DB0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8132-4E03-BDF5-188F3FB64DB0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8132-4E03-BDF5-188F3FB64DB0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8132-4E03-BDF5-188F3FB64DB0}"/>
              </c:ext>
            </c:extLst>
          </c:dPt>
          <c:cat>
            <c:strRef>
              <c:f>'Level 2'!$AY$31:$AY$34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2'!$BA$31:$BA$34</c:f>
              <c:numCache>
                <c:formatCode>General</c:formatCode>
                <c:ptCount val="4"/>
                <c:pt idx="0">
                  <c:v>63.636363636363633</c:v>
                </c:pt>
                <c:pt idx="1">
                  <c:v>2.2727272727272729</c:v>
                </c:pt>
                <c:pt idx="2">
                  <c:v>13.636363636363635</c:v>
                </c:pt>
                <c:pt idx="3">
                  <c:v>6.8181818181818175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132-4E03-BDF5-188F3FB64D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F45-4D7E-912C-D851D75F4E88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F45-4D7E-912C-D851D75F4E88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DF45-4D7E-912C-D851D75F4E88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DF45-4D7E-912C-D851D75F4E88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DF45-4D7E-912C-D851D75F4E88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DF45-4D7E-912C-D851D75F4E88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DF45-4D7E-912C-D851D75F4E88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DF45-4D7E-912C-D851D75F4E88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DF45-4D7E-912C-D851D75F4E88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DF45-4D7E-912C-D851D75F4E88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DF45-4D7E-912C-D851D75F4E88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DF45-4D7E-912C-D851D75F4E88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DF45-4D7E-912C-D851D75F4E88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DF45-4D7E-912C-D851D75F4E88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DF45-4D7E-912C-D851D75F4E88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DF45-4D7E-912C-D851D75F4E88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DF45-4D7E-912C-D851D75F4E88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DF45-4D7E-912C-D851D75F4E88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DF45-4D7E-912C-D851D75F4E88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DF45-4D7E-912C-D851D75F4E88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DF45-4D7E-912C-D851D75F4E88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D30D-45AE-9EF8-287295B7D054}"/>
              </c:ext>
            </c:extLst>
          </c:dPt>
          <c:cat>
            <c:strRef>
              <c:f>'Level 2'!$AT$5:$AT$26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2'!$AW$5:$AW$26</c:f>
              <c:numCache>
                <c:formatCode>General</c:formatCode>
                <c:ptCount val="22"/>
                <c:pt idx="0">
                  <c:v>1.7045454545454544</c:v>
                </c:pt>
                <c:pt idx="1">
                  <c:v>10.227272727272728</c:v>
                </c:pt>
                <c:pt idx="2">
                  <c:v>3.4090909090909087</c:v>
                </c:pt>
                <c:pt idx="3">
                  <c:v>63.636363636363633</c:v>
                </c:pt>
                <c:pt idx="4">
                  <c:v>0</c:v>
                </c:pt>
                <c:pt idx="5">
                  <c:v>0</c:v>
                </c:pt>
                <c:pt idx="6">
                  <c:v>2.2727272727272729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6.8181818181818175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13.636363636363635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DF45-4D7E-912C-D851D75F4E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</a:t>
            </a:r>
            <a:r>
              <a:rPr lang="en-GB" baseline="0"/>
              <a:t> space breakdown</a:t>
            </a:r>
          </a:p>
          <a:p>
            <a:pPr>
              <a:defRPr/>
            </a:pP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F24-478C-BB17-D8BB6F34DD31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F24-478C-BB17-D8BB6F34DD31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F24-478C-BB17-D8BB6F34DD31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F24-478C-BB17-D8BB6F34DD31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5F24-478C-BB17-D8BB6F34DD31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5F24-478C-BB17-D8BB6F34DD31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5F24-478C-BB17-D8BB6F34DD31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5F24-478C-BB17-D8BB6F34DD31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5F24-478C-BB17-D8BB6F34DD31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5F24-478C-BB17-D8BB6F34DD31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5F24-478C-BB17-D8BB6F34DD31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5F24-478C-BB17-D8BB6F34DD31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5F24-478C-BB17-D8BB6F34DD31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5F24-478C-BB17-D8BB6F34DD31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5F24-478C-BB17-D8BB6F34DD31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5F24-478C-BB17-D8BB6F34DD31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5F24-478C-BB17-D8BB6F34DD31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5F24-478C-BB17-D8BB6F34DD31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5F24-478C-BB17-D8BB6F34DD31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5F24-478C-BB17-D8BB6F34DD31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5F24-478C-BB17-D8BB6F34DD31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5F24-478C-BB17-D8BB6F34DD31}"/>
              </c:ext>
            </c:extLst>
          </c:dPt>
          <c:cat>
            <c:strRef>
              <c:f>'Level 2'!$AT$61:$AT$82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2'!$AW$61:$AW$82</c:f>
              <c:numCache>
                <c:formatCode>General</c:formatCode>
                <c:ptCount val="22"/>
                <c:pt idx="0">
                  <c:v>1.7045454545454544</c:v>
                </c:pt>
                <c:pt idx="1">
                  <c:v>10.227272727272728</c:v>
                </c:pt>
                <c:pt idx="2">
                  <c:v>3.4090909090909087</c:v>
                </c:pt>
                <c:pt idx="3">
                  <c:v>43.18181818181818</c:v>
                </c:pt>
                <c:pt idx="4">
                  <c:v>0</c:v>
                </c:pt>
                <c:pt idx="5">
                  <c:v>0</c:v>
                </c:pt>
                <c:pt idx="6">
                  <c:v>2.2727272727272729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6.8181818181818175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19.318181818181817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63-4B65-A0F0-C1F2784E8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 breakdown</a:t>
            </a:r>
          </a:p>
          <a:p>
            <a:pPr>
              <a:defRPr/>
            </a:pP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363-4F69-9108-50F096FAD815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363-4F69-9108-50F096FAD815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E363-4F69-9108-50F096FAD815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E363-4F69-9108-50F096FAD815}"/>
              </c:ext>
            </c:extLst>
          </c:dPt>
          <c:cat>
            <c:strRef>
              <c:f>'Level 2'!$AY$87:$AY$90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2'!$BA$87:$BA$90</c:f>
              <c:numCache>
                <c:formatCode>General</c:formatCode>
                <c:ptCount val="4"/>
                <c:pt idx="0">
                  <c:v>43.18181818181818</c:v>
                </c:pt>
                <c:pt idx="1">
                  <c:v>2.2727272727272729</c:v>
                </c:pt>
                <c:pt idx="2">
                  <c:v>19.318181818181817</c:v>
                </c:pt>
                <c:pt idx="3">
                  <c:v>6.8181818181818175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79-4689-AE67-9E4EF3AE1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  <a:p>
            <a:pPr>
              <a:defRPr/>
            </a:pP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D0F-413B-8175-3BB052F0B221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D0F-413B-8175-3BB052F0B221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D0F-413B-8175-3BB052F0B221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D0F-413B-8175-3BB052F0B221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D0F-413B-8175-3BB052F0B221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3D0F-413B-8175-3BB052F0B221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3D0F-413B-8175-3BB052F0B221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3D0F-413B-8175-3BB052F0B221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3D0F-413B-8175-3BB052F0B221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3D0F-413B-8175-3BB052F0B221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3D0F-413B-8175-3BB052F0B221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3D0F-413B-8175-3BB052F0B221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3D0F-413B-8175-3BB052F0B221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3D0F-413B-8175-3BB052F0B221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3D0F-413B-8175-3BB052F0B221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3D0F-413B-8175-3BB052F0B221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3D0F-413B-8175-3BB052F0B221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3D0F-413B-8175-3BB052F0B221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3D0F-413B-8175-3BB052F0B221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3D0F-413B-8175-3BB052F0B221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3D0F-413B-8175-3BB052F0B221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3D0F-413B-8175-3BB052F0B221}"/>
              </c:ext>
            </c:extLst>
          </c:dPt>
          <c:cat>
            <c:strRef>
              <c:f>'Level 2'!$AT$117:$AT$138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2'!$AW$117:$AW$138</c:f>
              <c:numCache>
                <c:formatCode>General</c:formatCode>
                <c:ptCount val="22"/>
                <c:pt idx="0">
                  <c:v>1.7045454545454544</c:v>
                </c:pt>
                <c:pt idx="1">
                  <c:v>10.227272727272728</c:v>
                </c:pt>
                <c:pt idx="2">
                  <c:v>3.4090909090909087</c:v>
                </c:pt>
                <c:pt idx="3">
                  <c:v>52.840909090909093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5.1136363636363642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13.636363636363635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A7-48B2-A116-5B317C0995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 breakdown</a:t>
            </a:r>
          </a:p>
          <a:p>
            <a:pPr>
              <a:defRPr/>
            </a:pP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994-4EA5-B3B4-4F6085F26450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994-4EA5-B3B4-4F6085F26450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994-4EA5-B3B4-4F6085F26450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994-4EA5-B3B4-4F6085F26450}"/>
              </c:ext>
            </c:extLst>
          </c:dPt>
          <c:cat>
            <c:strRef>
              <c:f>'Level 2'!$AY$143:$AY$146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2'!$BA$143:$BA$146</c:f>
              <c:numCache>
                <c:formatCode>General</c:formatCode>
                <c:ptCount val="4"/>
                <c:pt idx="0">
                  <c:v>52.840909090909093</c:v>
                </c:pt>
                <c:pt idx="1">
                  <c:v>0</c:v>
                </c:pt>
                <c:pt idx="2">
                  <c:v>13.636363636363635</c:v>
                </c:pt>
                <c:pt idx="3">
                  <c:v>5.1136363636363642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20-442B-B1EB-BA3F320505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</a:t>
            </a:r>
            <a:r>
              <a:rPr lang="en-GB" baseline="0"/>
              <a:t> Breakdown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9050-4AEA-A5EF-E5B8D7D0C855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050-4AEA-A5EF-E5B8D7D0C855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050-4AEA-A5EF-E5B8D7D0C855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050-4AEA-A5EF-E5B8D7D0C855}"/>
              </c:ext>
            </c:extLst>
          </c:dPt>
          <c:cat>
            <c:strRef>
              <c:f>'Level 3'!$AY$31:$AY$34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3'!$BA$31:$BA$34</c:f>
              <c:numCache>
                <c:formatCode>General</c:formatCode>
                <c:ptCount val="4"/>
                <c:pt idx="0">
                  <c:v>58.974358974358978</c:v>
                </c:pt>
                <c:pt idx="1">
                  <c:v>4.1025641025641022</c:v>
                </c:pt>
                <c:pt idx="2">
                  <c:v>18.461538461538463</c:v>
                </c:pt>
                <c:pt idx="3">
                  <c:v>6.1538461538461542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050-4AEA-A5EF-E5B8D7D0C8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F37-4DB7-97CA-E3826D74B71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F37-4DB7-97CA-E3826D74B71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EF37-4DB7-97CA-E3826D74B71A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EF37-4DB7-97CA-E3826D74B71A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EF37-4DB7-97CA-E3826D74B71A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EF37-4DB7-97CA-E3826D74B71A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EF37-4DB7-97CA-E3826D74B71A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EF37-4DB7-97CA-E3826D74B71A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EF37-4DB7-97CA-E3826D74B71A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EF37-4DB7-97CA-E3826D74B71A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EF37-4DB7-97CA-E3826D74B71A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EF37-4DB7-97CA-E3826D74B71A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EF37-4DB7-97CA-E3826D74B71A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EF37-4DB7-97CA-E3826D74B71A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EF37-4DB7-97CA-E3826D74B71A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EF37-4DB7-97CA-E3826D74B71A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EF37-4DB7-97CA-E3826D74B71A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EF37-4DB7-97CA-E3826D74B71A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EF37-4DB7-97CA-E3826D74B71A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EF37-4DB7-97CA-E3826D74B71A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EF37-4DB7-97CA-E3826D74B71A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4438-4DDD-A0AF-9715D0BAFB13}"/>
              </c:ext>
            </c:extLst>
          </c:dPt>
          <c:cat>
            <c:strRef>
              <c:f>'Level 3'!$AT$5:$AT$26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3'!$AW$5:$AW$26</c:f>
              <c:numCache>
                <c:formatCode>General</c:formatCode>
                <c:ptCount val="22"/>
                <c:pt idx="0">
                  <c:v>1.5384615384615385</c:v>
                </c:pt>
                <c:pt idx="1">
                  <c:v>9.2307692307692317</c:v>
                </c:pt>
                <c:pt idx="2">
                  <c:v>3.0769230769230771</c:v>
                </c:pt>
                <c:pt idx="3">
                  <c:v>58.974358974358978</c:v>
                </c:pt>
                <c:pt idx="4">
                  <c:v>2.0512820512820511</c:v>
                </c:pt>
                <c:pt idx="5">
                  <c:v>0</c:v>
                </c:pt>
                <c:pt idx="6">
                  <c:v>2.0512820512820511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6.1538461538461542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6.1538461538461542</c:v>
                </c:pt>
                <c:pt idx="17">
                  <c:v>12.307692307692308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EF37-4DB7-97CA-E3826D74B7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</a:t>
            </a:r>
            <a:r>
              <a:rPr lang="en-GB" baseline="0"/>
              <a:t> space breakdown</a:t>
            </a:r>
          </a:p>
          <a:p>
            <a:pPr>
              <a:defRPr/>
            </a:pP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CFDF-4E9F-B9AA-06239149C83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CFDF-4E9F-B9AA-06239149C83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CFDF-4E9F-B9AA-06239149C83A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CFDF-4E9F-B9AA-06239149C83A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CFDF-4E9F-B9AA-06239149C83A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CFDF-4E9F-B9AA-06239149C83A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CFDF-4E9F-B9AA-06239149C83A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CFDF-4E9F-B9AA-06239149C83A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CFDF-4E9F-B9AA-06239149C83A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CFDF-4E9F-B9AA-06239149C83A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CFDF-4E9F-B9AA-06239149C83A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CFDF-4E9F-B9AA-06239149C83A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CFDF-4E9F-B9AA-06239149C83A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CFDF-4E9F-B9AA-06239149C83A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CFDF-4E9F-B9AA-06239149C83A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CFDF-4E9F-B9AA-06239149C83A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CFDF-4E9F-B9AA-06239149C83A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CFDF-4E9F-B9AA-06239149C83A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CFDF-4E9F-B9AA-06239149C83A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CFDF-4E9F-B9AA-06239149C83A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CFDF-4E9F-B9AA-06239149C83A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CFDF-4E9F-B9AA-06239149C83A}"/>
              </c:ext>
            </c:extLst>
          </c:dPt>
          <c:cat>
            <c:strRef>
              <c:f>'Level 3'!$AT$61:$AT$82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3'!$AW$61:$AW$82</c:f>
              <c:numCache>
                <c:formatCode>General</c:formatCode>
                <c:ptCount val="22"/>
                <c:pt idx="1">
                  <c:v>9.2307692307692317</c:v>
                </c:pt>
                <c:pt idx="2">
                  <c:v>3.0769230769230771</c:v>
                </c:pt>
                <c:pt idx="3">
                  <c:v>42.051282051282051</c:v>
                </c:pt>
                <c:pt idx="4">
                  <c:v>2.0512820512820511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4.6153846153846159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6.1538461538461542</c:v>
                </c:pt>
                <c:pt idx="17">
                  <c:v>12.307692307692308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10-4D33-83E6-FC73898C94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</a:t>
            </a:r>
            <a:r>
              <a:rPr lang="en-GB" baseline="0"/>
              <a:t>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597-4BCD-8D5B-6B9A7C2C2B3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597-4BCD-8D5B-6B9A7C2C2B3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597-4BCD-8D5B-6B9A7C2C2B3A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597-4BCD-8D5B-6B9A7C2C2B3A}"/>
              </c:ext>
            </c:extLst>
          </c:dPt>
          <c:cat>
            <c:strRef>
              <c:f>'Level 3'!$AY$87:$AY$90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3'!$BA$87:$BA$90</c:f>
              <c:numCache>
                <c:formatCode>General</c:formatCode>
                <c:ptCount val="4"/>
                <c:pt idx="0">
                  <c:v>42.051282051282051</c:v>
                </c:pt>
                <c:pt idx="1">
                  <c:v>2.0512820512820511</c:v>
                </c:pt>
                <c:pt idx="2">
                  <c:v>18.461538461538463</c:v>
                </c:pt>
                <c:pt idx="3">
                  <c:v>4.6153846153846159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29-4F1C-BAD7-CCABB175F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084-4797-B3B5-885BDDF979E0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084-4797-B3B5-885BDDF979E0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084-4797-B3B5-885BDDF979E0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7084-4797-B3B5-885BDDF979E0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7084-4797-B3B5-885BDDF979E0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7084-4797-B3B5-885BDDF979E0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7084-4797-B3B5-885BDDF979E0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7084-4797-B3B5-885BDDF979E0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7084-4797-B3B5-885BDDF979E0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7084-4797-B3B5-885BDDF979E0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7084-4797-B3B5-885BDDF979E0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7084-4797-B3B5-885BDDF979E0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7084-4797-B3B5-885BDDF979E0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7084-4797-B3B5-885BDDF979E0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7084-4797-B3B5-885BDDF979E0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7084-4797-B3B5-885BDDF979E0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7084-4797-B3B5-885BDDF979E0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7084-4797-B3B5-885BDDF979E0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7084-4797-B3B5-885BDDF979E0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7084-4797-B3B5-885BDDF979E0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7084-4797-B3B5-885BDDF979E0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7084-4797-B3B5-885BDDF979E0}"/>
              </c:ext>
            </c:extLst>
          </c:dPt>
          <c:cat>
            <c:strRef>
              <c:f>'Level 3'!$AT$117:$AT$138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3'!$AW$117:$AW$138</c:f>
              <c:numCache>
                <c:formatCode>General</c:formatCode>
                <c:ptCount val="22"/>
                <c:pt idx="1">
                  <c:v>9.2307692307692317</c:v>
                </c:pt>
                <c:pt idx="2">
                  <c:v>3.0769230769230771</c:v>
                </c:pt>
                <c:pt idx="3">
                  <c:v>62.564102564102562</c:v>
                </c:pt>
                <c:pt idx="4">
                  <c:v>2.0512820512820511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4.6153846153846159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6.1538461538461542</c:v>
                </c:pt>
                <c:pt idx="17">
                  <c:v>6.1538461538461542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09-4EEC-8F04-DF4DB9ACB2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535-49C1-9323-9E8AB6C18A7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535-49C1-9323-9E8AB6C18A7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535-49C1-9323-9E8AB6C18A77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535-49C1-9323-9E8AB6C18A77}"/>
              </c:ext>
            </c:extLst>
          </c:dPt>
          <c:cat>
            <c:strRef>
              <c:f>'Level 3'!$AY$143:$AY$146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3'!$BA$143:$BA$146</c:f>
              <c:numCache>
                <c:formatCode>General</c:formatCode>
                <c:ptCount val="4"/>
                <c:pt idx="0">
                  <c:v>62.564102564102562</c:v>
                </c:pt>
                <c:pt idx="1">
                  <c:v>2.0512820512820511</c:v>
                </c:pt>
                <c:pt idx="2">
                  <c:v>12.307692307692308</c:v>
                </c:pt>
                <c:pt idx="3">
                  <c:v>4.6153846153846159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C9-4CD7-9AD1-90E69C3435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</a:t>
            </a:r>
            <a:r>
              <a:rPr lang="en-GB" baseline="0"/>
              <a:t> Breakdown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A29-4A5D-94C9-8DA4BA37AC5F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A29-4A5D-94C9-8DA4BA37AC5F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A29-4A5D-94C9-8DA4BA37AC5F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A29-4A5D-94C9-8DA4BA37AC5F}"/>
              </c:ext>
            </c:extLst>
          </c:dPt>
          <c:cat>
            <c:strRef>
              <c:f>'Level 4'!$AY$30:$AY$33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4'!$BA$30:$BA$33</c:f>
              <c:numCache>
                <c:formatCode>General</c:formatCode>
                <c:ptCount val="4"/>
                <c:pt idx="0">
                  <c:v>57.065217391304344</c:v>
                </c:pt>
                <c:pt idx="1">
                  <c:v>5.4347826086956523</c:v>
                </c:pt>
                <c:pt idx="2">
                  <c:v>16.304347826086957</c:v>
                </c:pt>
                <c:pt idx="3">
                  <c:v>8.1521739130434785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A29-4A5D-94C9-8DA4BA37AC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17A-4625-BDB3-71D4CE397381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17A-4625-BDB3-71D4CE397381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17A-4625-BDB3-71D4CE397381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17A-4625-BDB3-71D4CE397381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B17A-4625-BDB3-71D4CE397381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B17A-4625-BDB3-71D4CE397381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B17A-4625-BDB3-71D4CE397381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B17A-4625-BDB3-71D4CE397381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B17A-4625-BDB3-71D4CE397381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B17A-4625-BDB3-71D4CE397381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B17A-4625-BDB3-71D4CE397381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B17A-4625-BDB3-71D4CE397381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B17A-4625-BDB3-71D4CE397381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B17A-4625-BDB3-71D4CE397381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B17A-4625-BDB3-71D4CE397381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B17A-4625-BDB3-71D4CE397381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B17A-4625-BDB3-71D4CE397381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B17A-4625-BDB3-71D4CE397381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B17A-4625-BDB3-71D4CE397381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B17A-4625-BDB3-71D4CE397381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B17A-4625-BDB3-71D4CE397381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54FA-434F-8AC5-905E13E56BFF}"/>
              </c:ext>
            </c:extLst>
          </c:dPt>
          <c:cat>
            <c:strRef>
              <c:f>'Level 4'!$AT$4:$AT$25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4'!$AW$4:$AW$25</c:f>
              <c:numCache>
                <c:formatCode>General</c:formatCode>
                <c:ptCount val="22"/>
                <c:pt idx="1">
                  <c:v>9.7826086956521738</c:v>
                </c:pt>
                <c:pt idx="2">
                  <c:v>3.2608695652173911</c:v>
                </c:pt>
                <c:pt idx="3">
                  <c:v>57.065217391304344</c:v>
                </c:pt>
                <c:pt idx="4">
                  <c:v>2.1739130434782608</c:v>
                </c:pt>
                <c:pt idx="5">
                  <c:v>0</c:v>
                </c:pt>
                <c:pt idx="6">
                  <c:v>2.1739130434782608</c:v>
                </c:pt>
                <c:pt idx="7">
                  <c:v>0</c:v>
                </c:pt>
                <c:pt idx="8">
                  <c:v>1.0869565217391304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8.1521739130434785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16.304347826086957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B17A-4625-BDB3-71D4CE3973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F65-4194-A229-6E305947F65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F65-4194-A229-6E305947F65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F65-4194-A229-6E305947F65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F65-4194-A229-6E305947F65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F65-4194-A229-6E305947F65E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3F65-4194-A229-6E305947F65E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3F65-4194-A229-6E305947F65E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3F65-4194-A229-6E305947F65E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3F65-4194-A229-6E305947F65E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3F65-4194-A229-6E305947F65E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3F65-4194-A229-6E305947F65E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3F65-4194-A229-6E305947F65E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3F65-4194-A229-6E305947F65E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3F65-4194-A229-6E305947F65E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3F65-4194-A229-6E305947F65E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3F65-4194-A229-6E305947F65E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3F65-4194-A229-6E305947F65E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3F65-4194-A229-6E305947F65E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3F65-4194-A229-6E305947F65E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3F65-4194-A229-6E305947F65E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3F65-4194-A229-6E305947F65E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3F65-4194-A229-6E305947F65E}"/>
              </c:ext>
            </c:extLst>
          </c:dPt>
          <c:cat>
            <c:strRef>
              <c:f>'Level 4'!$AT$176:$AT$197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4'!$AW$176:$AW$197</c:f>
              <c:numCache>
                <c:formatCode>General</c:formatCode>
                <c:ptCount val="22"/>
                <c:pt idx="1">
                  <c:v>9.7826086956521738</c:v>
                </c:pt>
                <c:pt idx="2">
                  <c:v>3.2608695652173911</c:v>
                </c:pt>
                <c:pt idx="3">
                  <c:v>46.195652173913047</c:v>
                </c:pt>
                <c:pt idx="4">
                  <c:v>2.1739130434782608</c:v>
                </c:pt>
                <c:pt idx="5">
                  <c:v>0</c:v>
                </c:pt>
                <c:pt idx="6">
                  <c:v>2.1739130434782608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8.1521739130434785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13.043478260869565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D4-40E7-9D35-1346856E2E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</a:t>
            </a:r>
            <a:r>
              <a:rPr lang="en-GB" baseline="0"/>
              <a:t>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032-4B1E-ABE1-168B0A22638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032-4B1E-ABE1-168B0A22638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032-4B1E-ABE1-168B0A22638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032-4B1E-ABE1-168B0A22638E}"/>
              </c:ext>
            </c:extLst>
          </c:dPt>
          <c:cat>
            <c:strRef>
              <c:f>'Level 4'!$AY$202:$AY$205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4'!$BA$202:$BA$205</c:f>
              <c:numCache>
                <c:formatCode>General</c:formatCode>
                <c:ptCount val="4"/>
                <c:pt idx="0">
                  <c:v>46.195652173913047</c:v>
                </c:pt>
                <c:pt idx="1">
                  <c:v>4.3478260869565215</c:v>
                </c:pt>
                <c:pt idx="2">
                  <c:v>13.043478260869565</c:v>
                </c:pt>
                <c:pt idx="3">
                  <c:v>8.1521739130434785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CA-4F93-9770-C21831A80D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3ED-4FA6-A080-B544AD6C4E4B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3ED-4FA6-A080-B544AD6C4E4B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3ED-4FA6-A080-B544AD6C4E4B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3ED-4FA6-A080-B544AD6C4E4B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3ED-4FA6-A080-B544AD6C4E4B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33ED-4FA6-A080-B544AD6C4E4B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33ED-4FA6-A080-B544AD6C4E4B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33ED-4FA6-A080-B544AD6C4E4B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33ED-4FA6-A080-B544AD6C4E4B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33ED-4FA6-A080-B544AD6C4E4B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33ED-4FA6-A080-B544AD6C4E4B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33ED-4FA6-A080-B544AD6C4E4B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33ED-4FA6-A080-B544AD6C4E4B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33ED-4FA6-A080-B544AD6C4E4B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33ED-4FA6-A080-B544AD6C4E4B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33ED-4FA6-A080-B544AD6C4E4B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33ED-4FA6-A080-B544AD6C4E4B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33ED-4FA6-A080-B544AD6C4E4B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33ED-4FA6-A080-B544AD6C4E4B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33ED-4FA6-A080-B544AD6C4E4B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33ED-4FA6-A080-B544AD6C4E4B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33ED-4FA6-A080-B544AD6C4E4B}"/>
              </c:ext>
            </c:extLst>
          </c:dPt>
          <c:cat>
            <c:strRef>
              <c:f>'Level 4'!$AT$117:$AT$138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4'!$AW$117:$AW$138</c:f>
              <c:numCache>
                <c:formatCode>General</c:formatCode>
                <c:ptCount val="22"/>
                <c:pt idx="1">
                  <c:v>9.7826086956521738</c:v>
                </c:pt>
                <c:pt idx="2">
                  <c:v>3.2608695652173911</c:v>
                </c:pt>
                <c:pt idx="3">
                  <c:v>46.195652173913047</c:v>
                </c:pt>
                <c:pt idx="4">
                  <c:v>2.1739130434782608</c:v>
                </c:pt>
                <c:pt idx="5">
                  <c:v>0</c:v>
                </c:pt>
                <c:pt idx="6">
                  <c:v>2.1739130434782608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8.1521739130434785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9.7826086956521738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D0-45BE-B218-C486325FC4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A4D-491A-B31F-FC634B1BE09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A4D-491A-B31F-FC634B1BE09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A4D-491A-B31F-FC634B1BE097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A4D-491A-B31F-FC634B1BE097}"/>
              </c:ext>
            </c:extLst>
          </c:dPt>
          <c:cat>
            <c:strRef>
              <c:f>'Level 4'!$AY$143:$AY$146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4'!$BA$143:$BA$146</c:f>
              <c:numCache>
                <c:formatCode>General</c:formatCode>
                <c:ptCount val="4"/>
                <c:pt idx="0">
                  <c:v>46.195652173913047</c:v>
                </c:pt>
                <c:pt idx="1">
                  <c:v>4.3478260869565215</c:v>
                </c:pt>
                <c:pt idx="2">
                  <c:v>9.7826086956521738</c:v>
                </c:pt>
                <c:pt idx="3">
                  <c:v>8.1521739130434785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8C-47B4-B7FD-14C443003C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</a:t>
            </a:r>
            <a:r>
              <a:rPr lang="en-GB" baseline="0"/>
              <a:t>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A58-4B87-AC87-5534D5A262B2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A58-4B87-AC87-5534D5A262B2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EA58-4B87-AC87-5534D5A262B2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EA58-4B87-AC87-5534D5A262B2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EA58-4B87-AC87-5534D5A262B2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EA58-4B87-AC87-5534D5A262B2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EA58-4B87-AC87-5534D5A262B2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EA58-4B87-AC87-5534D5A262B2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EA58-4B87-AC87-5534D5A262B2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EA58-4B87-AC87-5534D5A262B2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EA58-4B87-AC87-5534D5A262B2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EA58-4B87-AC87-5534D5A262B2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EA58-4B87-AC87-5534D5A262B2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EA58-4B87-AC87-5534D5A262B2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EA58-4B87-AC87-5534D5A262B2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EA58-4B87-AC87-5534D5A262B2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EA58-4B87-AC87-5534D5A262B2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EA58-4B87-AC87-5534D5A262B2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EA58-4B87-AC87-5534D5A262B2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EA58-4B87-AC87-5534D5A262B2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EA58-4B87-AC87-5534D5A262B2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EA58-4B87-AC87-5534D5A262B2}"/>
              </c:ext>
            </c:extLst>
          </c:dPt>
          <c:cat>
            <c:strRef>
              <c:f>'Level 4'!$AT$59:$AT$80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4'!$AW$59:$AW$80</c:f>
              <c:numCache>
                <c:formatCode>General</c:formatCode>
                <c:ptCount val="22"/>
                <c:pt idx="1">
                  <c:v>9.7826086956521738</c:v>
                </c:pt>
                <c:pt idx="2">
                  <c:v>3.2608695652173911</c:v>
                </c:pt>
                <c:pt idx="3">
                  <c:v>55.434782608695656</c:v>
                </c:pt>
                <c:pt idx="4">
                  <c:v>2.1739130434782608</c:v>
                </c:pt>
                <c:pt idx="5">
                  <c:v>0</c:v>
                </c:pt>
                <c:pt idx="6">
                  <c:v>2.1739130434782608</c:v>
                </c:pt>
                <c:pt idx="7">
                  <c:v>0</c:v>
                </c:pt>
                <c:pt idx="8">
                  <c:v>1.0869565217391304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8.1521739130434785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16.304347826086957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F3-4D58-B969-D2922F4E33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CC38-400C-9C92-9E8882601F60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CC38-400C-9C92-9E8882601F60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CC38-400C-9C92-9E8882601F60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CC38-400C-9C92-9E8882601F60}"/>
              </c:ext>
            </c:extLst>
          </c:dPt>
          <c:cat>
            <c:strRef>
              <c:f>'Level 4'!$AY$85:$AY$88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4'!$BA$85:$BA$88</c:f>
              <c:numCache>
                <c:formatCode>General</c:formatCode>
                <c:ptCount val="4"/>
                <c:pt idx="0">
                  <c:v>55.434782608695656</c:v>
                </c:pt>
                <c:pt idx="1">
                  <c:v>5.4347826086956523</c:v>
                </c:pt>
                <c:pt idx="2">
                  <c:v>16.304347826086957</c:v>
                </c:pt>
                <c:pt idx="3">
                  <c:v>8.1521739130434785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3B-4A6F-8351-2AC67AC097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/>
            </a:pPr>
            <a:r>
              <a:rPr lang="en-GB"/>
              <a:t>Level by Level Challenge Curve</a:t>
            </a:r>
          </a:p>
        </c:rich>
      </c:tx>
      <c:overlay val="0"/>
    </c:title>
    <c:autoTitleDeleted val="0"/>
    <c:plotArea>
      <c:layout>
        <c:manualLayout>
          <c:xMode val="edge"/>
          <c:yMode val="edge"/>
          <c:x val="9.9005799502899755E-2"/>
          <c:y val="0.13841807909604523"/>
          <c:w val="0.86081193040596515"/>
          <c:h val="0.70988700564971752"/>
        </c:manualLayout>
      </c:layout>
      <c:areaChart>
        <c:grouping val="stacked"/>
        <c:varyColors val="1"/>
        <c:ser>
          <c:idx val="0"/>
          <c:order val="0"/>
          <c:tx>
            <c:strRef>
              <c:f>'Level Flow 1-12'!$C$39</c:f>
              <c:strCache>
                <c:ptCount val="1"/>
                <c:pt idx="0">
                  <c:v>Challenge</c:v>
                </c:pt>
              </c:strCache>
            </c:strRef>
          </c:tx>
          <c:spPr>
            <a:solidFill>
              <a:srgbClr val="3366CC">
                <a:alpha val="80000"/>
              </a:srgbClr>
            </a:solidFill>
            <a:ln w="19050" cmpd="sng">
              <a:solidFill>
                <a:srgbClr val="3366CC"/>
              </a:solidFill>
            </a:ln>
          </c:spPr>
          <c:cat>
            <c:numRef>
              <c:f>'Level Flow 1-12'!$B$40:$B$51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'Level Flow 1-12'!$C$40:$C$51</c:f>
              <c:numCache>
                <c:formatCode>General</c:formatCode>
                <c:ptCount val="12"/>
                <c:pt idx="0">
                  <c:v>0</c:v>
                </c:pt>
                <c:pt idx="1">
                  <c:v>2</c:v>
                </c:pt>
                <c:pt idx="2">
                  <c:v>5</c:v>
                </c:pt>
                <c:pt idx="3">
                  <c:v>10</c:v>
                </c:pt>
                <c:pt idx="4">
                  <c:v>7</c:v>
                </c:pt>
                <c:pt idx="5">
                  <c:v>11</c:v>
                </c:pt>
                <c:pt idx="6">
                  <c:v>11</c:v>
                </c:pt>
                <c:pt idx="7">
                  <c:v>16</c:v>
                </c:pt>
                <c:pt idx="8">
                  <c:v>15</c:v>
                </c:pt>
                <c:pt idx="9">
                  <c:v>15</c:v>
                </c:pt>
                <c:pt idx="10">
                  <c:v>14</c:v>
                </c:pt>
                <c:pt idx="11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CF-41FC-AF58-59D5AEB4E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690144"/>
        <c:axId val="474693280"/>
      </c:areaChart>
      <c:catAx>
        <c:axId val="474690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2000" b="0"/>
                </a:pPr>
                <a:r>
                  <a:rPr lang="en-GB"/>
                  <a:t>Game Level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/>
            </a:pPr>
            <a:endParaRPr lang="en-US"/>
          </a:p>
        </c:txPr>
        <c:crossAx val="474693280"/>
        <c:crosses val="autoZero"/>
        <c:auto val="1"/>
        <c:lblAlgn val="ctr"/>
        <c:lblOffset val="100"/>
        <c:noMultiLvlLbl val="1"/>
      </c:catAx>
      <c:valAx>
        <c:axId val="47469328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 lvl="0">
                  <a:defRPr sz="2000" b="0"/>
                </a:pPr>
                <a:r>
                  <a:rPr lang="en-GB"/>
                  <a:t>Challenge Level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/>
            </a:pPr>
            <a:endParaRPr lang="en-US"/>
          </a:p>
        </c:txPr>
        <c:crossAx val="474690144"/>
        <c:crosses val="autoZero"/>
        <c:crossBetween val="midCat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</a:t>
            </a:r>
            <a:r>
              <a:rPr lang="en-GB" baseline="0"/>
              <a:t> Breakdown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9B88-4587-B24D-FF26D9F91FC2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B88-4587-B24D-FF26D9F91FC2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B88-4587-B24D-FF26D9F91FC2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B88-4587-B24D-FF26D9F91FC2}"/>
              </c:ext>
            </c:extLst>
          </c:dPt>
          <c:cat>
            <c:strRef>
              <c:f>'Level 5'!$AY$31:$AY$34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5'!$BA$31:$BA$34</c:f>
              <c:numCache>
                <c:formatCode>General</c:formatCode>
                <c:ptCount val="4"/>
                <c:pt idx="0">
                  <c:v>55.421686746987952</c:v>
                </c:pt>
                <c:pt idx="1">
                  <c:v>4.8192771084337354</c:v>
                </c:pt>
                <c:pt idx="2">
                  <c:v>14.457831325301203</c:v>
                </c:pt>
                <c:pt idx="3">
                  <c:v>10.843373493975903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B88-4587-B24D-FF26D9F91F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070-406A-88B1-393549EBD2EB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070-406A-88B1-393549EBD2EB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070-406A-88B1-393549EBD2EB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070-406A-88B1-393549EBD2EB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2070-406A-88B1-393549EBD2EB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2070-406A-88B1-393549EBD2EB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2070-406A-88B1-393549EBD2EB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2070-406A-88B1-393549EBD2EB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2070-406A-88B1-393549EBD2EB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2070-406A-88B1-393549EBD2EB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2070-406A-88B1-393549EBD2EB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2070-406A-88B1-393549EBD2EB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2070-406A-88B1-393549EBD2EB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2070-406A-88B1-393549EBD2EB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2070-406A-88B1-393549EBD2EB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2070-406A-88B1-393549EBD2EB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2070-406A-88B1-393549EBD2EB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2070-406A-88B1-393549EBD2EB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2070-406A-88B1-393549EBD2EB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2070-406A-88B1-393549EBD2EB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2070-406A-88B1-393549EBD2EB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2070-406A-88B1-393549EBD2EB}"/>
              </c:ext>
            </c:extLst>
          </c:dPt>
          <c:cat>
            <c:strRef>
              <c:f>'Level 5'!$AT$5:$AT$26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5'!$AW$5:$AW$26</c:f>
              <c:numCache>
                <c:formatCode>General</c:formatCode>
                <c:ptCount val="22"/>
                <c:pt idx="0">
                  <c:v>1.8072289156626504</c:v>
                </c:pt>
                <c:pt idx="1">
                  <c:v>10.843373493975903</c:v>
                </c:pt>
                <c:pt idx="2">
                  <c:v>3.6144578313253009</c:v>
                </c:pt>
                <c:pt idx="3">
                  <c:v>55.421686746987952</c:v>
                </c:pt>
                <c:pt idx="4">
                  <c:v>0</c:v>
                </c:pt>
                <c:pt idx="5">
                  <c:v>2.4096385542168677</c:v>
                </c:pt>
                <c:pt idx="6">
                  <c:v>2.4096385542168677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10.843373493975903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14.457831325301203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2070-406A-88B1-393549EBD2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</a:t>
            </a:r>
            <a:r>
              <a:rPr lang="en-GB" baseline="0"/>
              <a:t> space breakdown</a:t>
            </a:r>
          </a:p>
          <a:p>
            <a:pPr>
              <a:defRPr/>
            </a:pP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5DE-4A21-8601-54B8751B96C8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5DE-4A21-8601-54B8751B96C8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5DE-4A21-8601-54B8751B96C8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75DE-4A21-8601-54B8751B96C8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75DE-4A21-8601-54B8751B96C8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75DE-4A21-8601-54B8751B96C8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75DE-4A21-8601-54B8751B96C8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75DE-4A21-8601-54B8751B96C8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75DE-4A21-8601-54B8751B96C8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75DE-4A21-8601-54B8751B96C8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75DE-4A21-8601-54B8751B96C8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75DE-4A21-8601-54B8751B96C8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75DE-4A21-8601-54B8751B96C8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75DE-4A21-8601-54B8751B96C8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75DE-4A21-8601-54B8751B96C8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75DE-4A21-8601-54B8751B96C8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75DE-4A21-8601-54B8751B96C8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75DE-4A21-8601-54B8751B96C8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75DE-4A21-8601-54B8751B96C8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75DE-4A21-8601-54B8751B96C8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75DE-4A21-8601-54B8751B96C8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75DE-4A21-8601-54B8751B96C8}"/>
              </c:ext>
            </c:extLst>
          </c:dPt>
          <c:cat>
            <c:strRef>
              <c:f>'Level 5'!$AT$61:$AT$82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5'!$AW$61:$AW$82</c:f>
              <c:numCache>
                <c:formatCode>General</c:formatCode>
                <c:ptCount val="22"/>
                <c:pt idx="1">
                  <c:v>10.843373493975903</c:v>
                </c:pt>
                <c:pt idx="2">
                  <c:v>3.6144578313253009</c:v>
                </c:pt>
                <c:pt idx="3">
                  <c:v>31.325301204819279</c:v>
                </c:pt>
                <c:pt idx="4">
                  <c:v>0</c:v>
                </c:pt>
                <c:pt idx="5">
                  <c:v>2.4096385542168677</c:v>
                </c:pt>
                <c:pt idx="6">
                  <c:v>2.4096385542168677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10.843373493975903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30.722891566265059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75DE-4A21-8601-54B8751B96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</a:t>
            </a:r>
            <a:r>
              <a:rPr lang="en-GB" baseline="0"/>
              <a:t>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FA0-4420-8379-F46495588545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FA0-4420-8379-F46495588545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FA0-4420-8379-F46495588545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AFA0-4420-8379-F46495588545}"/>
              </c:ext>
            </c:extLst>
          </c:dPt>
          <c:cat>
            <c:strRef>
              <c:f>'Level 5'!$AY$87:$AY$90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5'!$BA$87:$BA$90</c:f>
              <c:numCache>
                <c:formatCode>General</c:formatCode>
                <c:ptCount val="4"/>
                <c:pt idx="0">
                  <c:v>31.325301204819279</c:v>
                </c:pt>
                <c:pt idx="1">
                  <c:v>4.8192771084337354</c:v>
                </c:pt>
                <c:pt idx="2">
                  <c:v>30.722891566265059</c:v>
                </c:pt>
                <c:pt idx="3">
                  <c:v>10.843373493975903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FA0-4420-8379-F464955885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EC9-4DA4-B646-3825F074A44B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EC9-4DA4-B646-3825F074A44B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EC9-4DA4-B646-3825F074A44B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EC9-4DA4-B646-3825F074A44B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5EC9-4DA4-B646-3825F074A44B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5EC9-4DA4-B646-3825F074A44B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5EC9-4DA4-B646-3825F074A44B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5EC9-4DA4-B646-3825F074A44B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5EC9-4DA4-B646-3825F074A44B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5EC9-4DA4-B646-3825F074A44B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5EC9-4DA4-B646-3825F074A44B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5EC9-4DA4-B646-3825F074A44B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5EC9-4DA4-B646-3825F074A44B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5EC9-4DA4-B646-3825F074A44B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5EC9-4DA4-B646-3825F074A44B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5EC9-4DA4-B646-3825F074A44B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5EC9-4DA4-B646-3825F074A44B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5EC9-4DA4-B646-3825F074A44B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5EC9-4DA4-B646-3825F074A44B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5EC9-4DA4-B646-3825F074A44B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5EC9-4DA4-B646-3825F074A44B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5EC9-4DA4-B646-3825F074A44B}"/>
              </c:ext>
            </c:extLst>
          </c:dPt>
          <c:cat>
            <c:strRef>
              <c:f>'Level 5'!$AT$117:$AT$138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5'!$AW$117:$AW$138</c:f>
              <c:numCache>
                <c:formatCode>General</c:formatCode>
                <c:ptCount val="22"/>
                <c:pt idx="1">
                  <c:v>10.843373493975903</c:v>
                </c:pt>
                <c:pt idx="2">
                  <c:v>3.6144578313253009</c:v>
                </c:pt>
                <c:pt idx="3">
                  <c:v>31.325301204819279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40.361445783132531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10.843373493975903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15.66265060240964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5EC9-4DA4-B646-3825F074A4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E3E-4C41-AC70-F0370EFA40AC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E3E-4C41-AC70-F0370EFA40AC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E3E-4C41-AC70-F0370EFA40AC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E3E-4C41-AC70-F0370EFA40AC}"/>
              </c:ext>
            </c:extLst>
          </c:dPt>
          <c:cat>
            <c:strRef>
              <c:f>'Level 5'!$AY$143:$AY$146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5'!$BA$143:$BA$146</c:f>
              <c:numCache>
                <c:formatCode>General</c:formatCode>
                <c:ptCount val="4"/>
                <c:pt idx="0">
                  <c:v>31.325301204819279</c:v>
                </c:pt>
                <c:pt idx="1">
                  <c:v>40.361445783132531</c:v>
                </c:pt>
                <c:pt idx="2">
                  <c:v>15.66265060240964</c:v>
                </c:pt>
                <c:pt idx="3">
                  <c:v>10.843373493975903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E3E-4C41-AC70-F0370EFA40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</a:t>
            </a:r>
            <a:r>
              <a:rPr lang="en-GB" baseline="0"/>
              <a:t> Breakdown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01C-4456-9C71-ABE7183FAAFF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01C-4456-9C71-ABE7183FAAFF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01C-4456-9C71-ABE7183FAAFF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01C-4456-9C71-ABE7183FAAFF}"/>
              </c:ext>
            </c:extLst>
          </c:dPt>
          <c:cat>
            <c:strRef>
              <c:f>'Level 6'!$AY$31:$AY$34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6'!$BA$31:$BA$34</c:f>
              <c:numCache>
                <c:formatCode>General</c:formatCode>
                <c:ptCount val="4"/>
                <c:pt idx="0">
                  <c:v>44.525547445255476</c:v>
                </c:pt>
                <c:pt idx="1">
                  <c:v>7.2992700729926998</c:v>
                </c:pt>
                <c:pt idx="2">
                  <c:v>17.518248175182482</c:v>
                </c:pt>
                <c:pt idx="3">
                  <c:v>13.138686131386862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01C-4456-9C71-ABE7183F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608E-4F60-9CC3-E6B02CD1E6D3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608E-4F60-9CC3-E6B02CD1E6D3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608E-4F60-9CC3-E6B02CD1E6D3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608E-4F60-9CC3-E6B02CD1E6D3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608E-4F60-9CC3-E6B02CD1E6D3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08E-4F60-9CC3-E6B02CD1E6D3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08E-4F60-9CC3-E6B02CD1E6D3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608E-4F60-9CC3-E6B02CD1E6D3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608E-4F60-9CC3-E6B02CD1E6D3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608E-4F60-9CC3-E6B02CD1E6D3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608E-4F60-9CC3-E6B02CD1E6D3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608E-4F60-9CC3-E6B02CD1E6D3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608E-4F60-9CC3-E6B02CD1E6D3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608E-4F60-9CC3-E6B02CD1E6D3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608E-4F60-9CC3-E6B02CD1E6D3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608E-4F60-9CC3-E6B02CD1E6D3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608E-4F60-9CC3-E6B02CD1E6D3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608E-4F60-9CC3-E6B02CD1E6D3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608E-4F60-9CC3-E6B02CD1E6D3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608E-4F60-9CC3-E6B02CD1E6D3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608E-4F60-9CC3-E6B02CD1E6D3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608E-4F60-9CC3-E6B02CD1E6D3}"/>
              </c:ext>
            </c:extLst>
          </c:dPt>
          <c:cat>
            <c:strRef>
              <c:f>'Level 6'!$AT$5:$AT$26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6'!$AW$5:$AW$26</c:f>
              <c:numCache>
                <c:formatCode>General</c:formatCode>
                <c:ptCount val="22"/>
                <c:pt idx="0">
                  <c:v>2.1897810218978102</c:v>
                </c:pt>
                <c:pt idx="1">
                  <c:v>13.138686131386862</c:v>
                </c:pt>
                <c:pt idx="2">
                  <c:v>4.3795620437956204</c:v>
                </c:pt>
                <c:pt idx="3">
                  <c:v>44.525547445255476</c:v>
                </c:pt>
                <c:pt idx="4">
                  <c:v>0</c:v>
                </c:pt>
                <c:pt idx="5">
                  <c:v>0</c:v>
                </c:pt>
                <c:pt idx="6">
                  <c:v>7.2992700729926998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13.138686131386862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17.518248175182482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608E-4F60-9CC3-E6B02CD1E6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</a:t>
            </a:r>
            <a:r>
              <a:rPr lang="en-GB" baseline="0"/>
              <a:t> space breakdown</a:t>
            </a:r>
          </a:p>
          <a:p>
            <a:pPr>
              <a:defRPr/>
            </a:pP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95B-498C-87A2-446B0398F91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95B-498C-87A2-446B0398F91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D95B-498C-87A2-446B0398F91A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D95B-498C-87A2-446B0398F91A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D95B-498C-87A2-446B0398F91A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D95B-498C-87A2-446B0398F91A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D95B-498C-87A2-446B0398F91A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D95B-498C-87A2-446B0398F91A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D95B-498C-87A2-446B0398F91A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D95B-498C-87A2-446B0398F91A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D95B-498C-87A2-446B0398F91A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D95B-498C-87A2-446B0398F91A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D95B-498C-87A2-446B0398F91A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D95B-498C-87A2-446B0398F91A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D95B-498C-87A2-446B0398F91A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D95B-498C-87A2-446B0398F91A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D95B-498C-87A2-446B0398F91A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D95B-498C-87A2-446B0398F91A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D95B-498C-87A2-446B0398F91A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D95B-498C-87A2-446B0398F91A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D95B-498C-87A2-446B0398F91A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D95B-498C-87A2-446B0398F91A}"/>
              </c:ext>
            </c:extLst>
          </c:dPt>
          <c:cat>
            <c:strRef>
              <c:f>'Level 6'!$AT$61:$AT$82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6'!$AW$61:$AW$82</c:f>
              <c:numCache>
                <c:formatCode>General</c:formatCode>
                <c:ptCount val="22"/>
                <c:pt idx="1">
                  <c:v>13.138686131386862</c:v>
                </c:pt>
                <c:pt idx="2">
                  <c:v>4.3795620437956204</c:v>
                </c:pt>
                <c:pt idx="3">
                  <c:v>15.328467153284672</c:v>
                </c:pt>
                <c:pt idx="4">
                  <c:v>0</c:v>
                </c:pt>
                <c:pt idx="5">
                  <c:v>0</c:v>
                </c:pt>
                <c:pt idx="6">
                  <c:v>7.2992700729926998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13.138686131386862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18.248175182481752</c:v>
                </c:pt>
                <c:pt idx="19">
                  <c:v>0</c:v>
                </c:pt>
                <c:pt idx="20">
                  <c:v>11.678832116788321</c:v>
                </c:pt>
                <c:pt idx="2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D95B-498C-87A2-446B0398F9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</a:t>
            </a:r>
            <a:r>
              <a:rPr lang="en-GB" baseline="0"/>
              <a:t>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C082-4C59-96DD-752359CDC238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C082-4C59-96DD-752359CDC238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C082-4C59-96DD-752359CDC238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C082-4C59-96DD-752359CDC238}"/>
              </c:ext>
            </c:extLst>
          </c:dPt>
          <c:cat>
            <c:strRef>
              <c:f>'Level 6'!$AY$87:$AY$90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6'!$BA$87:$BA$90</c:f>
              <c:numCache>
                <c:formatCode>General</c:formatCode>
                <c:ptCount val="4"/>
                <c:pt idx="0">
                  <c:v>15.328467153284672</c:v>
                </c:pt>
                <c:pt idx="1">
                  <c:v>7.2992700729926998</c:v>
                </c:pt>
                <c:pt idx="2">
                  <c:v>29.927007299270077</c:v>
                </c:pt>
                <c:pt idx="3">
                  <c:v>13.138686131386862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082-4C59-96DD-752359CDC2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Gameplay</a:t>
            </a:r>
            <a:r>
              <a:rPr lang="en-GB" baseline="0"/>
              <a:t> Breakdown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DE4-48AE-9FDD-84A70B69C82D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DE4-48AE-9FDD-84A70B69C82D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DE4-48AE-9FDD-84A70B69C82D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DE4-48AE-9FDD-84A70B69C82D}"/>
              </c:ext>
            </c:extLst>
          </c:dPt>
          <c:cat>
            <c:strRef>
              <c:f>'Level 7'!$AY$31:$AY$34</c:f>
              <c:strCache>
                <c:ptCount val="4"/>
                <c:pt idx="0">
                  <c:v>Platform</c:v>
                </c:pt>
                <c:pt idx="1">
                  <c:v>Special Platform </c:v>
                </c:pt>
                <c:pt idx="2">
                  <c:v>Enemies</c:v>
                </c:pt>
                <c:pt idx="3">
                  <c:v>Interactables</c:v>
                </c:pt>
              </c:strCache>
            </c:strRef>
          </c:cat>
          <c:val>
            <c:numRef>
              <c:f>'Level 7'!$BA$31:$BA$34</c:f>
              <c:numCache>
                <c:formatCode>General</c:formatCode>
                <c:ptCount val="4"/>
                <c:pt idx="0">
                  <c:v>45.549738219895289</c:v>
                </c:pt>
                <c:pt idx="1">
                  <c:v>4.1884816753926701</c:v>
                </c:pt>
                <c:pt idx="2">
                  <c:v>28.272251308900525</c:v>
                </c:pt>
                <c:pt idx="3">
                  <c:v>9.4240837696335085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DE4-48AE-9FDD-84A70B69C8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Screen space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F2F-4819-B374-ADC3E2C5A62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F2F-4819-B374-ADC3E2C5A62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F2F-4819-B374-ADC3E2C5A627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F2F-4819-B374-ADC3E2C5A627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FF2F-4819-B374-ADC3E2C5A627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FF2F-4819-B374-ADC3E2C5A627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FF2F-4819-B374-ADC3E2C5A627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FF2F-4819-B374-ADC3E2C5A627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FF2F-4819-B374-ADC3E2C5A627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FF2F-4819-B374-ADC3E2C5A627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FF2F-4819-B374-ADC3E2C5A627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FF2F-4819-B374-ADC3E2C5A627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FF2F-4819-B374-ADC3E2C5A627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FF2F-4819-B374-ADC3E2C5A627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FF2F-4819-B374-ADC3E2C5A627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FF2F-4819-B374-ADC3E2C5A627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FF2F-4819-B374-ADC3E2C5A627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FF2F-4819-B374-ADC3E2C5A627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FF2F-4819-B374-ADC3E2C5A627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FF2F-4819-B374-ADC3E2C5A627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FF2F-4819-B374-ADC3E2C5A627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FF2F-4819-B374-ADC3E2C5A627}"/>
              </c:ext>
            </c:extLst>
          </c:dPt>
          <c:cat>
            <c:strRef>
              <c:f>'Level 7'!$AT$5:$AT$26</c:f>
              <c:strCache>
                <c:ptCount val="22"/>
                <c:pt idx="0">
                  <c:v>Player Spawn</c:v>
                </c:pt>
                <c:pt idx="1">
                  <c:v>Blocked out for UI</c:v>
                </c:pt>
                <c:pt idx="2">
                  <c:v>Level Exit</c:v>
                </c:pt>
                <c:pt idx="3">
                  <c:v>Platform / Floor</c:v>
                </c:pt>
                <c:pt idx="4">
                  <c:v>Crumbling platform</c:v>
                </c:pt>
                <c:pt idx="5">
                  <c:v>Moving platform (Left / Right)</c:v>
                </c:pt>
                <c:pt idx="6">
                  <c:v>Moving platform (Up / Down)</c:v>
                </c:pt>
                <c:pt idx="7">
                  <c:v>Conveyor Platform</c:v>
                </c:pt>
                <c:pt idx="8">
                  <c:v>Lockdown Barrier</c:v>
                </c:pt>
                <c:pt idx="9">
                  <c:v>Laser barrier </c:v>
                </c:pt>
                <c:pt idx="10">
                  <c:v>Timer</c:v>
                </c:pt>
                <c:pt idx="11">
                  <c:v>Toxic Gas</c:v>
                </c:pt>
                <c:pt idx="12">
                  <c:v>Terminal timed</c:v>
                </c:pt>
                <c:pt idx="13">
                  <c:v>Terminal timed protected</c:v>
                </c:pt>
                <c:pt idx="14">
                  <c:v>Terminal QTE</c:v>
                </c:pt>
                <c:pt idx="15">
                  <c:v>Terminal QTE protected</c:v>
                </c:pt>
                <c:pt idx="16">
                  <c:v>Robot 1 Dormant</c:v>
                </c:pt>
                <c:pt idx="17">
                  <c:v>Robot 1 Active</c:v>
                </c:pt>
                <c:pt idx="18">
                  <c:v>Robot 2 Active</c:v>
                </c:pt>
                <c:pt idx="19">
                  <c:v>Robot 3 Active</c:v>
                </c:pt>
                <c:pt idx="20">
                  <c:v>Bionic Dormant</c:v>
                </c:pt>
                <c:pt idx="21">
                  <c:v>Bionic Active</c:v>
                </c:pt>
              </c:strCache>
            </c:strRef>
          </c:cat>
          <c:val>
            <c:numRef>
              <c:f>'Level 7'!$AW$5:$AW$26</c:f>
              <c:numCache>
                <c:formatCode>General</c:formatCode>
                <c:ptCount val="22"/>
                <c:pt idx="0">
                  <c:v>1.5706806282722512</c:v>
                </c:pt>
                <c:pt idx="1">
                  <c:v>9.4240837696335085</c:v>
                </c:pt>
                <c:pt idx="2">
                  <c:v>3.1413612565445024</c:v>
                </c:pt>
                <c:pt idx="3">
                  <c:v>45.549738219895289</c:v>
                </c:pt>
                <c:pt idx="4">
                  <c:v>0</c:v>
                </c:pt>
                <c:pt idx="5">
                  <c:v>2.0942408376963351</c:v>
                </c:pt>
                <c:pt idx="6">
                  <c:v>2.0942408376963351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9.4240837696335085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15.706806282722512</c:v>
                </c:pt>
                <c:pt idx="19">
                  <c:v>0</c:v>
                </c:pt>
                <c:pt idx="20">
                  <c:v>0</c:v>
                </c:pt>
                <c:pt idx="21">
                  <c:v>12.56544502617801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FF2F-4819-B374-ADC3E2C5A6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3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4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5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6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7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9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0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1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2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3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5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6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7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7.xml"/><Relationship Id="rId3" Type="http://schemas.openxmlformats.org/officeDocument/2006/relationships/chart" Target="../charts/chart22.xml"/><Relationship Id="rId7" Type="http://schemas.openxmlformats.org/officeDocument/2006/relationships/chart" Target="../charts/chart26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7.xml"/><Relationship Id="rId2" Type="http://schemas.openxmlformats.org/officeDocument/2006/relationships/chart" Target="../charts/chart36.xml"/><Relationship Id="rId1" Type="http://schemas.openxmlformats.org/officeDocument/2006/relationships/chart" Target="../charts/chart35.xml"/><Relationship Id="rId4" Type="http://schemas.openxmlformats.org/officeDocument/2006/relationships/chart" Target="../charts/chart38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476250</xdr:colOff>
      <xdr:row>4</xdr:row>
      <xdr:rowOff>88900</xdr:rowOff>
    </xdr:from>
    <xdr:to>
      <xdr:col>24</xdr:col>
      <xdr:colOff>142875</xdr:colOff>
      <xdr:row>33</xdr:row>
      <xdr:rowOff>142875</xdr:rowOff>
    </xdr:to>
    <xdr:graphicFrame macro="">
      <xdr:nvGraphicFramePr>
        <xdr:cNvPr id="2" name="Chart 4" title="Chart">
          <a:extLst>
            <a:ext uri="{FF2B5EF4-FFF2-40B4-BE49-F238E27FC236}">
              <a16:creationId xmlns:a16="http://schemas.microsoft.com/office/drawing/2014/main" id="{293D4261-F528-42A4-86A3-58C1333B37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994832</xdr:colOff>
      <xdr:row>35</xdr:row>
      <xdr:rowOff>222953</xdr:rowOff>
    </xdr:from>
    <xdr:to>
      <xdr:col>53</xdr:col>
      <xdr:colOff>7054</xdr:colOff>
      <xdr:row>52</xdr:row>
      <xdr:rowOff>70554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FD965AF-D91D-4769-9F93-A1C1007A46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43</xdr:col>
      <xdr:colOff>59468</xdr:colOff>
      <xdr:row>34</xdr:row>
      <xdr:rowOff>137081</xdr:rowOff>
    </xdr:from>
    <xdr:to>
      <xdr:col>47</xdr:col>
      <xdr:colOff>518079</xdr:colOff>
      <xdr:row>53</xdr:row>
      <xdr:rowOff>5846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F11AA86-48BE-4EAC-BAB5-111FFC5A74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43</xdr:col>
      <xdr:colOff>553356</xdr:colOff>
      <xdr:row>87</xdr:row>
      <xdr:rowOff>20864</xdr:rowOff>
    </xdr:from>
    <xdr:to>
      <xdr:col>47</xdr:col>
      <xdr:colOff>997857</xdr:colOff>
      <xdr:row>107</xdr:row>
      <xdr:rowOff>90714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FE75C37-531D-4139-9EE4-1160324711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48</xdr:col>
      <xdr:colOff>734785</xdr:colOff>
      <xdr:row>91</xdr:row>
      <xdr:rowOff>84363</xdr:rowOff>
    </xdr:from>
    <xdr:to>
      <xdr:col>53</xdr:col>
      <xdr:colOff>272142</xdr:colOff>
      <xdr:row>108</xdr:row>
      <xdr:rowOff>51706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B87467D-7F22-4EA7-B632-E21C49DC7C6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43</xdr:col>
      <xdr:colOff>789212</xdr:colOff>
      <xdr:row>143</xdr:row>
      <xdr:rowOff>20865</xdr:rowOff>
    </xdr:from>
    <xdr:to>
      <xdr:col>48</xdr:col>
      <xdr:colOff>208641</xdr:colOff>
      <xdr:row>163</xdr:row>
      <xdr:rowOff>90714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EB472BD-D39E-45A9-9286-7688E6BF70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48</xdr:col>
      <xdr:colOff>607786</xdr:colOff>
      <xdr:row>147</xdr:row>
      <xdr:rowOff>57150</xdr:rowOff>
    </xdr:from>
    <xdr:to>
      <xdr:col>53</xdr:col>
      <xdr:colOff>145143</xdr:colOff>
      <xdr:row>164</xdr:row>
      <xdr:rowOff>24493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93B3B46F-C48B-4126-A1D0-F67B263334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514046</xdr:colOff>
      <xdr:row>34</xdr:row>
      <xdr:rowOff>213882</xdr:rowOff>
    </xdr:from>
    <xdr:to>
      <xdr:col>53</xdr:col>
      <xdr:colOff>533197</xdr:colOff>
      <xdr:row>50</xdr:row>
      <xdr:rowOff>161269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C5B7B57-C631-4A78-B15F-24E5C437A9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43</xdr:col>
      <xdr:colOff>455210</xdr:colOff>
      <xdr:row>29</xdr:row>
      <xdr:rowOff>61108</xdr:rowOff>
    </xdr:from>
    <xdr:to>
      <xdr:col>47</xdr:col>
      <xdr:colOff>913821</xdr:colOff>
      <xdr:row>45</xdr:row>
      <xdr:rowOff>97696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9755F92-8B26-42DE-97FE-A446B54E20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43</xdr:col>
      <xdr:colOff>761998</xdr:colOff>
      <xdr:row>86</xdr:row>
      <xdr:rowOff>145144</xdr:rowOff>
    </xdr:from>
    <xdr:to>
      <xdr:col>48</xdr:col>
      <xdr:colOff>553355</xdr:colOff>
      <xdr:row>107</xdr:row>
      <xdr:rowOff>54430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02817E8-8076-4DD5-93FA-97E9DB6B66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49</xdr:col>
      <xdr:colOff>36285</xdr:colOff>
      <xdr:row>91</xdr:row>
      <xdr:rowOff>57150</xdr:rowOff>
    </xdr:from>
    <xdr:to>
      <xdr:col>53</xdr:col>
      <xdr:colOff>580570</xdr:colOff>
      <xdr:row>108</xdr:row>
      <xdr:rowOff>24493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AECE88B2-0A73-45C1-9B18-83C3B3A551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43</xdr:col>
      <xdr:colOff>825500</xdr:colOff>
      <xdr:row>144</xdr:row>
      <xdr:rowOff>66221</xdr:rowOff>
    </xdr:from>
    <xdr:to>
      <xdr:col>48</xdr:col>
      <xdr:colOff>798285</xdr:colOff>
      <xdr:row>165</xdr:row>
      <xdr:rowOff>99785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52376F5F-FD72-4D43-91D6-F767ADE959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49</xdr:col>
      <xdr:colOff>208643</xdr:colOff>
      <xdr:row>147</xdr:row>
      <xdr:rowOff>39007</xdr:rowOff>
    </xdr:from>
    <xdr:to>
      <xdr:col>53</xdr:col>
      <xdr:colOff>752928</xdr:colOff>
      <xdr:row>164</xdr:row>
      <xdr:rowOff>6350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1A82ADC3-7DD2-44E7-AF13-790AC5B904A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967618</xdr:colOff>
      <xdr:row>34</xdr:row>
      <xdr:rowOff>186668</xdr:rowOff>
    </xdr:from>
    <xdr:to>
      <xdr:col>52</xdr:col>
      <xdr:colOff>986769</xdr:colOff>
      <xdr:row>50</xdr:row>
      <xdr:rowOff>134055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CB84F4-9C58-4F15-8027-EB3C832900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43</xdr:col>
      <xdr:colOff>5039</xdr:colOff>
      <xdr:row>35</xdr:row>
      <xdr:rowOff>1008</xdr:rowOff>
    </xdr:from>
    <xdr:to>
      <xdr:col>47</xdr:col>
      <xdr:colOff>463650</xdr:colOff>
      <xdr:row>53</xdr:row>
      <xdr:rowOff>96560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72A0FF8-A626-42DD-AE94-AEA1C6526D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43</xdr:col>
      <xdr:colOff>365124</xdr:colOff>
      <xdr:row>88</xdr:row>
      <xdr:rowOff>94191</xdr:rowOff>
    </xdr:from>
    <xdr:to>
      <xdr:col>47</xdr:col>
      <xdr:colOff>719665</xdr:colOff>
      <xdr:row>109</xdr:row>
      <xdr:rowOff>42332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8FB3BFB-6468-4F89-9924-B09DDBBFCD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48</xdr:col>
      <xdr:colOff>449792</xdr:colOff>
      <xdr:row>91</xdr:row>
      <xdr:rowOff>125942</xdr:rowOff>
    </xdr:from>
    <xdr:to>
      <xdr:col>52</xdr:col>
      <xdr:colOff>1000125</xdr:colOff>
      <xdr:row>109</xdr:row>
      <xdr:rowOff>11642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4957AE69-B877-43BF-B3F6-6EF1ACCB49A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43</xdr:col>
      <xdr:colOff>343957</xdr:colOff>
      <xdr:row>144</xdr:row>
      <xdr:rowOff>41275</xdr:rowOff>
    </xdr:from>
    <xdr:to>
      <xdr:col>47</xdr:col>
      <xdr:colOff>899582</xdr:colOff>
      <xdr:row>164</xdr:row>
      <xdr:rowOff>116417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376E340A-5336-42A2-94FA-8436C628BE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48</xdr:col>
      <xdr:colOff>523876</xdr:colOff>
      <xdr:row>147</xdr:row>
      <xdr:rowOff>30692</xdr:rowOff>
    </xdr:from>
    <xdr:to>
      <xdr:col>53</xdr:col>
      <xdr:colOff>68792</xdr:colOff>
      <xdr:row>164</xdr:row>
      <xdr:rowOff>75142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5D406ECE-D465-4984-9CEE-919BD437CD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48106</xdr:colOff>
      <xdr:row>33</xdr:row>
      <xdr:rowOff>119044</xdr:rowOff>
    </xdr:from>
    <xdr:to>
      <xdr:col>53</xdr:col>
      <xdr:colOff>64782</xdr:colOff>
      <xdr:row>49</xdr:row>
      <xdr:rowOff>59009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8054EE1-CE5A-4827-9693-8CC0DC28B6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42</xdr:col>
      <xdr:colOff>210383</xdr:colOff>
      <xdr:row>33</xdr:row>
      <xdr:rowOff>51314</xdr:rowOff>
    </xdr:from>
    <xdr:to>
      <xdr:col>47</xdr:col>
      <xdr:colOff>426540</xdr:colOff>
      <xdr:row>51</xdr:row>
      <xdr:rowOff>70171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E98E745-D5A0-47FC-9432-DCC1EB94BE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43</xdr:col>
      <xdr:colOff>438726</xdr:colOff>
      <xdr:row>202</xdr:row>
      <xdr:rowOff>123536</xdr:rowOff>
    </xdr:from>
    <xdr:to>
      <xdr:col>47</xdr:col>
      <xdr:colOff>900544</xdr:colOff>
      <xdr:row>226</xdr:row>
      <xdr:rowOff>150090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1AEDDDD-AA45-4808-A92E-B57321AF44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48</xdr:col>
      <xdr:colOff>554182</xdr:colOff>
      <xdr:row>208</xdr:row>
      <xdr:rowOff>8082</xdr:rowOff>
    </xdr:from>
    <xdr:to>
      <xdr:col>53</xdr:col>
      <xdr:colOff>103909</xdr:colOff>
      <xdr:row>225</xdr:row>
      <xdr:rowOff>3464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6E4D0714-3A16-4624-9860-0DB065829E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43</xdr:col>
      <xdr:colOff>311728</xdr:colOff>
      <xdr:row>142</xdr:row>
      <xdr:rowOff>100446</xdr:rowOff>
    </xdr:from>
    <xdr:to>
      <xdr:col>47</xdr:col>
      <xdr:colOff>727363</xdr:colOff>
      <xdr:row>165</xdr:row>
      <xdr:rowOff>150091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E25A6221-F914-4BAC-8392-166AC0E7855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48</xdr:col>
      <xdr:colOff>357910</xdr:colOff>
      <xdr:row>147</xdr:row>
      <xdr:rowOff>146627</xdr:rowOff>
    </xdr:from>
    <xdr:to>
      <xdr:col>53</xdr:col>
      <xdr:colOff>277091</xdr:colOff>
      <xdr:row>166</xdr:row>
      <xdr:rowOff>46181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50BE0F79-FCF4-4828-A100-1227C62AF82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43</xdr:col>
      <xdr:colOff>173183</xdr:colOff>
      <xdr:row>87</xdr:row>
      <xdr:rowOff>123537</xdr:rowOff>
    </xdr:from>
    <xdr:to>
      <xdr:col>47</xdr:col>
      <xdr:colOff>600364</xdr:colOff>
      <xdr:row>108</xdr:row>
      <xdr:rowOff>46181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A0844369-595E-42B9-9D8C-D76F0BBC99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48</xdr:col>
      <xdr:colOff>69272</xdr:colOff>
      <xdr:row>89</xdr:row>
      <xdr:rowOff>88900</xdr:rowOff>
    </xdr:from>
    <xdr:to>
      <xdr:col>53</xdr:col>
      <xdr:colOff>57727</xdr:colOff>
      <xdr:row>107</xdr:row>
      <xdr:rowOff>92364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F4EA1343-8B81-4E69-BF35-646F612297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142875</xdr:colOff>
      <xdr:row>30</xdr:row>
      <xdr:rowOff>136525</xdr:rowOff>
    </xdr:from>
    <xdr:to>
      <xdr:col>19</xdr:col>
      <xdr:colOff>476250</xdr:colOff>
      <xdr:row>63</xdr:row>
      <xdr:rowOff>47625</xdr:rowOff>
    </xdr:to>
    <xdr:graphicFrame macro="">
      <xdr:nvGraphicFramePr>
        <xdr:cNvPr id="4" name="Chart 4" title="Chart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967618</xdr:colOff>
      <xdr:row>34</xdr:row>
      <xdr:rowOff>186668</xdr:rowOff>
    </xdr:from>
    <xdr:to>
      <xdr:col>52</xdr:col>
      <xdr:colOff>986769</xdr:colOff>
      <xdr:row>50</xdr:row>
      <xdr:rowOff>134055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515EAA4-7A41-47CC-BD60-E081DB5E76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43</xdr:col>
      <xdr:colOff>5039</xdr:colOff>
      <xdr:row>35</xdr:row>
      <xdr:rowOff>1008</xdr:rowOff>
    </xdr:from>
    <xdr:to>
      <xdr:col>47</xdr:col>
      <xdr:colOff>463650</xdr:colOff>
      <xdr:row>53</xdr:row>
      <xdr:rowOff>96560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8916DFA-F4A8-4203-831E-AF69F0BCC0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43</xdr:col>
      <xdr:colOff>365124</xdr:colOff>
      <xdr:row>88</xdr:row>
      <xdr:rowOff>94191</xdr:rowOff>
    </xdr:from>
    <xdr:to>
      <xdr:col>47</xdr:col>
      <xdr:colOff>719665</xdr:colOff>
      <xdr:row>109</xdr:row>
      <xdr:rowOff>42332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3E38F71-FBA4-41CE-B1FB-4D1D11BE85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48</xdr:col>
      <xdr:colOff>449792</xdr:colOff>
      <xdr:row>91</xdr:row>
      <xdr:rowOff>125942</xdr:rowOff>
    </xdr:from>
    <xdr:to>
      <xdr:col>52</xdr:col>
      <xdr:colOff>1000125</xdr:colOff>
      <xdr:row>109</xdr:row>
      <xdr:rowOff>11642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CBD2F98-58F5-406D-87EE-1535103C62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43</xdr:col>
      <xdr:colOff>343957</xdr:colOff>
      <xdr:row>144</xdr:row>
      <xdr:rowOff>41275</xdr:rowOff>
    </xdr:from>
    <xdr:to>
      <xdr:col>47</xdr:col>
      <xdr:colOff>899582</xdr:colOff>
      <xdr:row>164</xdr:row>
      <xdr:rowOff>116417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EB47B2F-AD37-4181-B74B-3207C23235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48</xdr:col>
      <xdr:colOff>523876</xdr:colOff>
      <xdr:row>147</xdr:row>
      <xdr:rowOff>30692</xdr:rowOff>
    </xdr:from>
    <xdr:to>
      <xdr:col>53</xdr:col>
      <xdr:colOff>68792</xdr:colOff>
      <xdr:row>164</xdr:row>
      <xdr:rowOff>75142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212401B2-4FE4-4A65-8FE6-791DF5695E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967618</xdr:colOff>
      <xdr:row>34</xdr:row>
      <xdr:rowOff>186668</xdr:rowOff>
    </xdr:from>
    <xdr:to>
      <xdr:col>52</xdr:col>
      <xdr:colOff>986769</xdr:colOff>
      <xdr:row>50</xdr:row>
      <xdr:rowOff>134055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9C1E4E3-F62A-46DD-9CAD-3CA142E15B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43</xdr:col>
      <xdr:colOff>5039</xdr:colOff>
      <xdr:row>35</xdr:row>
      <xdr:rowOff>1008</xdr:rowOff>
    </xdr:from>
    <xdr:to>
      <xdr:col>47</xdr:col>
      <xdr:colOff>463650</xdr:colOff>
      <xdr:row>53</xdr:row>
      <xdr:rowOff>96560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EC96AF9-9620-4E32-8395-AD48FC4454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43</xdr:col>
      <xdr:colOff>365124</xdr:colOff>
      <xdr:row>88</xdr:row>
      <xdr:rowOff>94191</xdr:rowOff>
    </xdr:from>
    <xdr:to>
      <xdr:col>47</xdr:col>
      <xdr:colOff>719665</xdr:colOff>
      <xdr:row>109</xdr:row>
      <xdr:rowOff>42332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D0D711C-5083-46AB-BE93-F54C4C706F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48</xdr:col>
      <xdr:colOff>449792</xdr:colOff>
      <xdr:row>91</xdr:row>
      <xdr:rowOff>125942</xdr:rowOff>
    </xdr:from>
    <xdr:to>
      <xdr:col>52</xdr:col>
      <xdr:colOff>1000125</xdr:colOff>
      <xdr:row>109</xdr:row>
      <xdr:rowOff>11642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E34C771-3593-4B40-B36A-940EA39D77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967618</xdr:colOff>
      <xdr:row>34</xdr:row>
      <xdr:rowOff>186668</xdr:rowOff>
    </xdr:from>
    <xdr:to>
      <xdr:col>52</xdr:col>
      <xdr:colOff>986769</xdr:colOff>
      <xdr:row>50</xdr:row>
      <xdr:rowOff>134055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5CC7D69-FDBC-4821-8286-60FB2C1224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43</xdr:col>
      <xdr:colOff>5039</xdr:colOff>
      <xdr:row>35</xdr:row>
      <xdr:rowOff>1008</xdr:rowOff>
    </xdr:from>
    <xdr:to>
      <xdr:col>47</xdr:col>
      <xdr:colOff>463650</xdr:colOff>
      <xdr:row>53</xdr:row>
      <xdr:rowOff>96560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C27178D-D940-43D9-A570-AA8741E216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P57"/>
  <sheetViews>
    <sheetView tabSelected="1" zoomScale="80" zoomScaleNormal="80" workbookViewId="0">
      <selection activeCell="M37" sqref="M37"/>
    </sheetView>
  </sheetViews>
  <sheetFormatPr defaultColWidth="14.453125" defaultRowHeight="15.75" customHeight="1" x14ac:dyDescent="0.25"/>
  <cols>
    <col min="1" max="2" width="4.26953125" style="9" customWidth="1"/>
    <col min="3" max="4" width="25.1796875" style="9" bestFit="1" customWidth="1"/>
    <col min="5" max="5" width="27.1796875" style="9" customWidth="1"/>
    <col min="6" max="6" width="7.54296875" style="9" customWidth="1"/>
    <col min="7" max="7" width="2.453125" style="9" customWidth="1"/>
    <col min="8" max="8" width="10.1796875" style="9" customWidth="1"/>
    <col min="9" max="9" width="16.81640625" style="9" customWidth="1"/>
    <col min="10" max="10" width="2" style="9" customWidth="1"/>
    <col min="11" max="11" width="24.81640625" style="9" bestFit="1" customWidth="1"/>
    <col min="12" max="12" width="2" style="9" customWidth="1"/>
    <col min="13" max="13" width="25.453125" style="9" bestFit="1" customWidth="1"/>
    <col min="14" max="14" width="2" style="9" bestFit="1" customWidth="1"/>
    <col min="15" max="15" width="24.81640625" style="9" bestFit="1" customWidth="1"/>
    <col min="16" max="16" width="2" style="9" bestFit="1" customWidth="1"/>
    <col min="17" max="16384" width="14.453125" style="9"/>
  </cols>
  <sheetData>
    <row r="3" spans="2:16" ht="15.75" customHeight="1" x14ac:dyDescent="0.25">
      <c r="C3" s="270" t="s">
        <v>109</v>
      </c>
      <c r="D3" s="270"/>
      <c r="E3" s="270"/>
      <c r="F3" s="270"/>
      <c r="G3" s="270"/>
      <c r="H3" s="270"/>
    </row>
    <row r="5" spans="2:16" ht="13.5" customHeight="1" x14ac:dyDescent="0.25">
      <c r="B5" s="10"/>
      <c r="C5" s="10"/>
      <c r="D5" s="5"/>
      <c r="E5" s="5"/>
      <c r="F5" s="5"/>
      <c r="H5" s="5"/>
      <c r="I5" s="5"/>
      <c r="J5" s="5"/>
      <c r="K5" s="5"/>
      <c r="L5" s="5"/>
      <c r="M5" s="5"/>
      <c r="N5" s="5"/>
      <c r="O5" s="5"/>
      <c r="P5" s="5"/>
    </row>
    <row r="6" spans="2:16" ht="13.5" customHeight="1" x14ac:dyDescent="0.25">
      <c r="B6" s="10"/>
      <c r="C6" s="12" t="s">
        <v>0</v>
      </c>
      <c r="D6" s="15" t="s">
        <v>24</v>
      </c>
      <c r="E6" s="11"/>
      <c r="F6" s="11"/>
      <c r="H6" s="7" t="s">
        <v>1</v>
      </c>
      <c r="I6" s="7">
        <v>1</v>
      </c>
      <c r="J6" s="7"/>
      <c r="K6" s="7">
        <v>2</v>
      </c>
      <c r="L6" s="7"/>
      <c r="M6" s="7">
        <v>3</v>
      </c>
      <c r="N6" s="7"/>
      <c r="O6" s="7">
        <v>4</v>
      </c>
      <c r="P6" s="7"/>
    </row>
    <row r="7" spans="2:16" ht="13.5" customHeight="1" x14ac:dyDescent="0.25">
      <c r="B7" s="10"/>
      <c r="C7" s="13" t="s">
        <v>12</v>
      </c>
      <c r="D7" s="15">
        <v>1</v>
      </c>
      <c r="E7" s="11"/>
      <c r="F7" s="11"/>
      <c r="H7" s="263" t="s">
        <v>2</v>
      </c>
      <c r="I7" s="8"/>
      <c r="J7" s="8">
        <f t="shared" ref="J7:J33" si="0">IFERROR(VLOOKUP(I7,$C$7:$D$24,2,FALSE),0)</f>
        <v>0</v>
      </c>
      <c r="K7" s="8" t="s">
        <v>12</v>
      </c>
      <c r="L7" s="8">
        <f t="shared" ref="L7:L33" si="1">IFERROR(VLOOKUP(K7,$C$7:$D$24,2,FALSE),0)</f>
        <v>1</v>
      </c>
      <c r="M7" s="8" t="s">
        <v>12</v>
      </c>
      <c r="N7" s="8">
        <f t="shared" ref="N7:N33" si="2">IFERROR(VLOOKUP(M7,$C$7:$D$24,2,FALSE),0)</f>
        <v>1</v>
      </c>
      <c r="O7" s="8" t="s">
        <v>13</v>
      </c>
      <c r="P7" s="8">
        <f t="shared" ref="P7:P33" si="3">IFERROR(VLOOKUP(O7,$C$7:$D$24,2,FALSE),0)</f>
        <v>5</v>
      </c>
    </row>
    <row r="8" spans="2:16" ht="13.5" customHeight="1" x14ac:dyDescent="0.25">
      <c r="B8" s="10"/>
      <c r="C8" s="14" t="s">
        <v>7</v>
      </c>
      <c r="D8" s="15">
        <v>2</v>
      </c>
      <c r="E8" s="11"/>
      <c r="F8" s="11"/>
      <c r="H8" s="264"/>
      <c r="I8" s="8"/>
      <c r="J8" s="8">
        <f t="shared" si="0"/>
        <v>0</v>
      </c>
      <c r="K8" s="8" t="s">
        <v>16</v>
      </c>
      <c r="L8" s="8">
        <f t="shared" si="1"/>
        <v>1</v>
      </c>
      <c r="M8" s="8" t="s">
        <v>7</v>
      </c>
      <c r="N8" s="8">
        <f t="shared" si="2"/>
        <v>2</v>
      </c>
      <c r="O8" s="8" t="s">
        <v>14</v>
      </c>
      <c r="P8" s="8">
        <f t="shared" si="3"/>
        <v>1</v>
      </c>
    </row>
    <row r="9" spans="2:16" ht="13.5" customHeight="1" x14ac:dyDescent="0.25">
      <c r="B9" s="10"/>
      <c r="C9" s="12" t="s">
        <v>8</v>
      </c>
      <c r="D9" s="15">
        <v>3</v>
      </c>
      <c r="E9" s="11"/>
      <c r="F9" s="11"/>
      <c r="H9" s="265"/>
      <c r="I9" s="8"/>
      <c r="J9" s="8">
        <f t="shared" si="0"/>
        <v>0</v>
      </c>
      <c r="K9" s="8" t="s">
        <v>14</v>
      </c>
      <c r="L9" s="8">
        <f t="shared" si="1"/>
        <v>1</v>
      </c>
      <c r="M9" s="8" t="s">
        <v>18</v>
      </c>
      <c r="N9" s="8">
        <f t="shared" si="2"/>
        <v>2</v>
      </c>
      <c r="O9" s="8" t="s">
        <v>7</v>
      </c>
      <c r="P9" s="8">
        <f t="shared" si="3"/>
        <v>2</v>
      </c>
    </row>
    <row r="10" spans="2:16" ht="13.5" customHeight="1" x14ac:dyDescent="0.25">
      <c r="B10" s="10"/>
      <c r="C10" s="12" t="s">
        <v>9</v>
      </c>
      <c r="D10" s="15">
        <v>4</v>
      </c>
      <c r="E10" s="11"/>
      <c r="F10" s="11"/>
      <c r="H10" s="265"/>
      <c r="I10" s="8"/>
      <c r="J10" s="8">
        <f t="shared" si="0"/>
        <v>0</v>
      </c>
      <c r="K10" s="8"/>
      <c r="L10" s="8">
        <f t="shared" si="1"/>
        <v>0</v>
      </c>
      <c r="M10" s="8" t="s">
        <v>6</v>
      </c>
      <c r="N10" s="8">
        <f t="shared" si="2"/>
        <v>1</v>
      </c>
      <c r="O10" s="8" t="s">
        <v>18</v>
      </c>
      <c r="P10" s="8">
        <f t="shared" si="3"/>
        <v>2</v>
      </c>
    </row>
    <row r="11" spans="2:16" ht="13.5" customHeight="1" x14ac:dyDescent="0.25">
      <c r="B11" s="10"/>
      <c r="C11" s="12" t="s">
        <v>11</v>
      </c>
      <c r="D11" s="15">
        <v>5</v>
      </c>
      <c r="E11" s="11"/>
      <c r="F11" s="11"/>
      <c r="H11" s="265"/>
      <c r="I11" s="8"/>
      <c r="J11" s="8">
        <f t="shared" si="0"/>
        <v>0</v>
      </c>
      <c r="K11" s="8"/>
      <c r="L11" s="8">
        <f t="shared" si="1"/>
        <v>0</v>
      </c>
      <c r="M11" s="8" t="s">
        <v>14</v>
      </c>
      <c r="N11" s="8">
        <f t="shared" si="2"/>
        <v>1</v>
      </c>
      <c r="O11" s="8" t="s">
        <v>17</v>
      </c>
      <c r="P11" s="8">
        <f t="shared" si="3"/>
        <v>1</v>
      </c>
    </row>
    <row r="12" spans="2:16" ht="13.5" customHeight="1" x14ac:dyDescent="0.25">
      <c r="B12" s="10"/>
      <c r="C12" s="12" t="s">
        <v>10</v>
      </c>
      <c r="D12" s="15">
        <v>6</v>
      </c>
      <c r="E12" s="11"/>
      <c r="F12" s="11"/>
      <c r="H12" s="265"/>
      <c r="I12" s="8"/>
      <c r="J12" s="8">
        <f t="shared" si="0"/>
        <v>0</v>
      </c>
      <c r="K12" s="8"/>
      <c r="L12" s="8">
        <f t="shared" si="1"/>
        <v>0</v>
      </c>
      <c r="M12" s="8"/>
      <c r="N12" s="8">
        <f t="shared" si="2"/>
        <v>0</v>
      </c>
      <c r="O12" s="8" t="s">
        <v>6</v>
      </c>
      <c r="P12" s="8">
        <f t="shared" si="3"/>
        <v>1</v>
      </c>
    </row>
    <row r="13" spans="2:16" ht="13.5" customHeight="1" x14ac:dyDescent="0.25">
      <c r="B13" s="10"/>
      <c r="C13" s="12" t="s">
        <v>15</v>
      </c>
      <c r="D13" s="15">
        <v>1</v>
      </c>
      <c r="E13" s="11"/>
      <c r="F13" s="11"/>
      <c r="H13" s="265"/>
      <c r="I13" s="8"/>
      <c r="J13" s="8">
        <f t="shared" si="0"/>
        <v>0</v>
      </c>
      <c r="K13" s="8"/>
      <c r="L13" s="8">
        <f t="shared" si="1"/>
        <v>0</v>
      </c>
      <c r="M13" s="8"/>
      <c r="N13" s="8">
        <f t="shared" si="2"/>
        <v>0</v>
      </c>
      <c r="O13" s="8"/>
      <c r="P13" s="8">
        <f t="shared" si="3"/>
        <v>0</v>
      </c>
    </row>
    <row r="14" spans="2:16" ht="13.5" customHeight="1" x14ac:dyDescent="0.25">
      <c r="B14" s="10"/>
      <c r="C14" s="12" t="s">
        <v>14</v>
      </c>
      <c r="D14" s="15">
        <v>1</v>
      </c>
      <c r="E14" s="11"/>
      <c r="F14" s="11"/>
      <c r="H14" s="265"/>
      <c r="I14" s="8"/>
      <c r="J14" s="8">
        <f t="shared" si="0"/>
        <v>0</v>
      </c>
      <c r="K14" s="8"/>
      <c r="L14" s="8">
        <f t="shared" si="1"/>
        <v>0</v>
      </c>
      <c r="M14" s="8"/>
      <c r="N14" s="8">
        <f t="shared" si="2"/>
        <v>0</v>
      </c>
      <c r="O14" s="8"/>
      <c r="P14" s="8">
        <f t="shared" si="3"/>
        <v>0</v>
      </c>
    </row>
    <row r="15" spans="2:16" ht="13.5" customHeight="1" x14ac:dyDescent="0.25">
      <c r="B15" s="10"/>
      <c r="C15" s="12" t="s">
        <v>6</v>
      </c>
      <c r="D15" s="15">
        <v>1</v>
      </c>
      <c r="E15" s="11"/>
      <c r="F15" s="11"/>
      <c r="H15" s="265"/>
      <c r="I15" s="8"/>
      <c r="J15" s="8">
        <f t="shared" si="0"/>
        <v>0</v>
      </c>
      <c r="K15" s="8"/>
      <c r="L15" s="8">
        <f t="shared" si="1"/>
        <v>0</v>
      </c>
      <c r="M15" s="8"/>
      <c r="N15" s="8">
        <f t="shared" si="2"/>
        <v>0</v>
      </c>
      <c r="O15" s="8"/>
      <c r="P15" s="8">
        <f t="shared" si="3"/>
        <v>0</v>
      </c>
    </row>
    <row r="16" spans="2:16" ht="13.5" customHeight="1" x14ac:dyDescent="0.25">
      <c r="B16" s="10"/>
      <c r="C16" s="12" t="s">
        <v>20</v>
      </c>
      <c r="D16" s="15">
        <v>2</v>
      </c>
      <c r="E16" s="11"/>
      <c r="F16" s="11"/>
      <c r="H16" s="265"/>
      <c r="I16" s="8"/>
      <c r="J16" s="8">
        <f t="shared" si="0"/>
        <v>0</v>
      </c>
      <c r="K16" s="8"/>
      <c r="L16" s="8">
        <f t="shared" si="1"/>
        <v>0</v>
      </c>
      <c r="M16" s="8"/>
      <c r="N16" s="8">
        <f t="shared" si="2"/>
        <v>0</v>
      </c>
      <c r="O16" s="8"/>
      <c r="P16" s="8">
        <f t="shared" si="3"/>
        <v>0</v>
      </c>
    </row>
    <row r="17" spans="2:16" ht="13.5" customHeight="1" x14ac:dyDescent="0.25">
      <c r="B17" s="10"/>
      <c r="C17" s="12" t="s">
        <v>16</v>
      </c>
      <c r="D17" s="15">
        <v>1</v>
      </c>
      <c r="E17" s="11"/>
      <c r="F17" s="11"/>
      <c r="H17" s="265"/>
      <c r="I17" s="8"/>
      <c r="J17" s="8">
        <f t="shared" si="0"/>
        <v>0</v>
      </c>
      <c r="K17" s="8"/>
      <c r="L17" s="8">
        <f t="shared" si="1"/>
        <v>0</v>
      </c>
      <c r="M17" s="8"/>
      <c r="N17" s="8">
        <f t="shared" si="2"/>
        <v>0</v>
      </c>
      <c r="O17" s="8"/>
      <c r="P17" s="8">
        <f t="shared" si="3"/>
        <v>0</v>
      </c>
    </row>
    <row r="18" spans="2:16" ht="13.5" customHeight="1" x14ac:dyDescent="0.25">
      <c r="B18" s="10"/>
      <c r="C18" s="12" t="s">
        <v>18</v>
      </c>
      <c r="D18" s="15">
        <v>2</v>
      </c>
      <c r="E18" s="11"/>
      <c r="F18" s="11"/>
      <c r="H18" s="265"/>
      <c r="I18" s="8"/>
      <c r="J18" s="8">
        <f t="shared" si="0"/>
        <v>0</v>
      </c>
      <c r="K18" s="8"/>
      <c r="L18" s="8">
        <f t="shared" si="1"/>
        <v>0</v>
      </c>
      <c r="M18" s="8"/>
      <c r="N18" s="8">
        <f t="shared" si="2"/>
        <v>0</v>
      </c>
      <c r="O18" s="8"/>
      <c r="P18" s="8">
        <f t="shared" si="3"/>
        <v>0</v>
      </c>
    </row>
    <row r="19" spans="2:16" ht="13.5" customHeight="1" x14ac:dyDescent="0.25">
      <c r="B19" s="10"/>
      <c r="C19" s="12" t="s">
        <v>17</v>
      </c>
      <c r="D19" s="15">
        <v>1</v>
      </c>
      <c r="E19" s="11"/>
      <c r="F19" s="11"/>
      <c r="H19" s="265"/>
      <c r="I19" s="8"/>
      <c r="J19" s="8">
        <f t="shared" si="0"/>
        <v>0</v>
      </c>
      <c r="K19" s="8"/>
      <c r="L19" s="8">
        <f t="shared" si="1"/>
        <v>0</v>
      </c>
      <c r="M19" s="8"/>
      <c r="N19" s="8">
        <f t="shared" si="2"/>
        <v>0</v>
      </c>
      <c r="O19" s="8"/>
      <c r="P19" s="8">
        <f t="shared" si="3"/>
        <v>0</v>
      </c>
    </row>
    <row r="20" spans="2:16" ht="13.5" customHeight="1" x14ac:dyDescent="0.25">
      <c r="B20" s="10"/>
      <c r="C20" s="12" t="s">
        <v>19</v>
      </c>
      <c r="D20" s="15">
        <v>3</v>
      </c>
      <c r="E20" s="11"/>
      <c r="F20" s="11"/>
      <c r="H20" s="265"/>
      <c r="I20" s="8"/>
      <c r="J20" s="8">
        <f t="shared" si="0"/>
        <v>0</v>
      </c>
      <c r="K20" s="8"/>
      <c r="L20" s="8">
        <f t="shared" si="1"/>
        <v>0</v>
      </c>
      <c r="M20" s="8"/>
      <c r="N20" s="8">
        <f t="shared" si="2"/>
        <v>0</v>
      </c>
      <c r="O20" s="8"/>
      <c r="P20" s="8">
        <f t="shared" si="3"/>
        <v>0</v>
      </c>
    </row>
    <row r="21" spans="2:16" ht="13.5" customHeight="1" x14ac:dyDescent="0.25">
      <c r="B21" s="10"/>
      <c r="C21" s="12" t="s">
        <v>13</v>
      </c>
      <c r="D21" s="15">
        <v>5</v>
      </c>
      <c r="E21" s="11"/>
      <c r="F21" s="11"/>
      <c r="H21" s="265"/>
      <c r="I21" s="8"/>
      <c r="J21" s="8">
        <f t="shared" si="0"/>
        <v>0</v>
      </c>
      <c r="K21" s="8"/>
      <c r="L21" s="8">
        <f t="shared" si="1"/>
        <v>0</v>
      </c>
      <c r="M21" s="8"/>
      <c r="N21" s="8">
        <f t="shared" si="2"/>
        <v>0</v>
      </c>
      <c r="O21" s="8"/>
      <c r="P21" s="8">
        <f t="shared" si="3"/>
        <v>0</v>
      </c>
    </row>
    <row r="22" spans="2:16" ht="13.5" customHeight="1" x14ac:dyDescent="0.25">
      <c r="B22" s="10"/>
      <c r="C22" s="12" t="s">
        <v>22</v>
      </c>
      <c r="D22" s="17">
        <v>3</v>
      </c>
      <c r="E22" s="11"/>
      <c r="F22" s="11"/>
      <c r="H22" s="265"/>
      <c r="I22" s="8"/>
      <c r="J22" s="8">
        <f t="shared" si="0"/>
        <v>0</v>
      </c>
      <c r="K22" s="8"/>
      <c r="L22" s="8">
        <f t="shared" si="1"/>
        <v>0</v>
      </c>
      <c r="M22" s="8"/>
      <c r="N22" s="8">
        <f t="shared" si="2"/>
        <v>0</v>
      </c>
      <c r="O22" s="8"/>
      <c r="P22" s="8">
        <f t="shared" si="3"/>
        <v>0</v>
      </c>
    </row>
    <row r="23" spans="2:16" ht="13.5" customHeight="1" x14ac:dyDescent="0.25">
      <c r="B23" s="10"/>
      <c r="C23" s="12" t="s">
        <v>23</v>
      </c>
      <c r="D23" s="15">
        <v>2</v>
      </c>
      <c r="E23" s="11"/>
      <c r="F23" s="11"/>
      <c r="H23" s="265"/>
      <c r="I23" s="8"/>
      <c r="J23" s="8">
        <f t="shared" si="0"/>
        <v>0</v>
      </c>
      <c r="K23" s="8"/>
      <c r="L23" s="8">
        <f t="shared" si="1"/>
        <v>0</v>
      </c>
      <c r="M23" s="8"/>
      <c r="N23" s="8">
        <f t="shared" si="2"/>
        <v>0</v>
      </c>
      <c r="O23" s="8"/>
      <c r="P23" s="8">
        <f t="shared" si="3"/>
        <v>0</v>
      </c>
    </row>
    <row r="24" spans="2:16" ht="13.5" customHeight="1" x14ac:dyDescent="0.25">
      <c r="B24" s="10"/>
      <c r="C24" s="12" t="s">
        <v>21</v>
      </c>
      <c r="D24" s="15">
        <v>0</v>
      </c>
      <c r="E24" s="11"/>
      <c r="F24" s="11"/>
      <c r="H24" s="265"/>
      <c r="I24" s="8"/>
      <c r="J24" s="8">
        <f t="shared" si="0"/>
        <v>0</v>
      </c>
      <c r="K24" s="8"/>
      <c r="L24" s="8">
        <f t="shared" si="1"/>
        <v>0</v>
      </c>
      <c r="M24" s="8"/>
      <c r="N24" s="8">
        <f t="shared" si="2"/>
        <v>0</v>
      </c>
      <c r="O24" s="8"/>
      <c r="P24" s="8">
        <f t="shared" si="3"/>
        <v>0</v>
      </c>
    </row>
    <row r="25" spans="2:16" ht="13.5" customHeight="1" x14ac:dyDescent="0.25">
      <c r="B25" s="10"/>
      <c r="H25" s="265"/>
      <c r="I25" s="8"/>
      <c r="J25" s="8">
        <f t="shared" si="0"/>
        <v>0</v>
      </c>
      <c r="K25" s="8"/>
      <c r="L25" s="8">
        <f t="shared" si="1"/>
        <v>0</v>
      </c>
      <c r="M25" s="8"/>
      <c r="N25" s="8">
        <f t="shared" si="2"/>
        <v>0</v>
      </c>
      <c r="O25" s="8"/>
      <c r="P25" s="8">
        <f t="shared" si="3"/>
        <v>0</v>
      </c>
    </row>
    <row r="26" spans="2:16" ht="13.5" customHeight="1" x14ac:dyDescent="0.25">
      <c r="C26" s="267" t="s">
        <v>5</v>
      </c>
      <c r="D26" s="268"/>
      <c r="E26" s="269"/>
      <c r="H26" s="265"/>
      <c r="I26" s="8"/>
      <c r="J26" s="8">
        <f t="shared" si="0"/>
        <v>0</v>
      </c>
      <c r="K26" s="8"/>
      <c r="L26" s="8">
        <f t="shared" si="1"/>
        <v>0</v>
      </c>
      <c r="M26" s="8"/>
      <c r="N26" s="8">
        <f t="shared" si="2"/>
        <v>0</v>
      </c>
      <c r="O26" s="8"/>
      <c r="P26" s="8">
        <f t="shared" si="3"/>
        <v>0</v>
      </c>
    </row>
    <row r="27" spans="2:16" ht="13.5" customHeight="1" x14ac:dyDescent="0.25">
      <c r="B27" s="5"/>
      <c r="C27" s="2">
        <v>1</v>
      </c>
      <c r="D27" s="2">
        <v>2</v>
      </c>
      <c r="E27" s="2">
        <v>3</v>
      </c>
      <c r="H27" s="265"/>
      <c r="I27" s="8"/>
      <c r="J27" s="8">
        <f t="shared" si="0"/>
        <v>0</v>
      </c>
      <c r="K27" s="8"/>
      <c r="L27" s="8">
        <f t="shared" si="1"/>
        <v>0</v>
      </c>
      <c r="M27" s="8"/>
      <c r="N27" s="8">
        <f t="shared" si="2"/>
        <v>0</v>
      </c>
      <c r="O27" s="8"/>
      <c r="P27" s="8">
        <f t="shared" si="3"/>
        <v>0</v>
      </c>
    </row>
    <row r="28" spans="2:16" ht="13.5" customHeight="1" x14ac:dyDescent="0.25">
      <c r="B28" s="10"/>
      <c r="C28" s="2" t="s">
        <v>13</v>
      </c>
      <c r="D28" s="2" t="s">
        <v>13</v>
      </c>
      <c r="E28" s="2" t="s">
        <v>13</v>
      </c>
      <c r="H28" s="265"/>
      <c r="I28" s="8"/>
      <c r="J28" s="8">
        <f t="shared" si="0"/>
        <v>0</v>
      </c>
      <c r="K28" s="8"/>
      <c r="L28" s="8">
        <f t="shared" si="1"/>
        <v>0</v>
      </c>
      <c r="M28" s="8"/>
      <c r="N28" s="8">
        <f t="shared" si="2"/>
        <v>0</v>
      </c>
      <c r="O28" s="8"/>
      <c r="P28" s="8">
        <f t="shared" si="3"/>
        <v>0</v>
      </c>
    </row>
    <row r="29" spans="2:16" ht="13.5" customHeight="1" x14ac:dyDescent="0.25">
      <c r="B29" s="10"/>
      <c r="C29" s="2" t="s">
        <v>7</v>
      </c>
      <c r="D29" s="2" t="s">
        <v>8</v>
      </c>
      <c r="E29" s="2" t="s">
        <v>9</v>
      </c>
      <c r="H29" s="265"/>
      <c r="I29" s="8"/>
      <c r="J29" s="8">
        <f t="shared" si="0"/>
        <v>0</v>
      </c>
      <c r="K29" s="8"/>
      <c r="L29" s="8">
        <f t="shared" si="1"/>
        <v>0</v>
      </c>
      <c r="M29" s="8"/>
      <c r="N29" s="8">
        <f t="shared" si="2"/>
        <v>0</v>
      </c>
      <c r="O29" s="8"/>
      <c r="P29" s="8">
        <f t="shared" si="3"/>
        <v>0</v>
      </c>
    </row>
    <row r="30" spans="2:16" ht="13.5" customHeight="1" x14ac:dyDescent="0.25">
      <c r="B30" s="10"/>
      <c r="C30" s="2" t="s">
        <v>15</v>
      </c>
      <c r="D30" s="2" t="s">
        <v>11</v>
      </c>
      <c r="E30" s="2" t="s">
        <v>10</v>
      </c>
      <c r="H30" s="265"/>
      <c r="I30" s="8"/>
      <c r="J30" s="8">
        <f t="shared" si="0"/>
        <v>0</v>
      </c>
      <c r="K30" s="8"/>
      <c r="L30" s="8">
        <f t="shared" si="1"/>
        <v>0</v>
      </c>
      <c r="M30" s="8"/>
      <c r="N30" s="8">
        <f t="shared" si="2"/>
        <v>0</v>
      </c>
      <c r="O30" s="8"/>
      <c r="P30" s="8">
        <f t="shared" si="3"/>
        <v>0</v>
      </c>
    </row>
    <row r="31" spans="2:16" ht="13.5" customHeight="1" x14ac:dyDescent="0.25">
      <c r="B31" s="10"/>
      <c r="C31" s="2" t="s">
        <v>14</v>
      </c>
      <c r="D31" s="2" t="s">
        <v>10</v>
      </c>
      <c r="E31" s="2" t="s">
        <v>15</v>
      </c>
      <c r="H31" s="265"/>
      <c r="I31" s="8"/>
      <c r="J31" s="8">
        <f t="shared" si="0"/>
        <v>0</v>
      </c>
      <c r="K31" s="8"/>
      <c r="L31" s="8">
        <f t="shared" si="1"/>
        <v>0</v>
      </c>
      <c r="M31" s="8"/>
      <c r="N31" s="8">
        <f t="shared" si="2"/>
        <v>0</v>
      </c>
      <c r="O31" s="8"/>
      <c r="P31" s="8">
        <f t="shared" si="3"/>
        <v>0</v>
      </c>
    </row>
    <row r="32" spans="2:16" ht="13.5" customHeight="1" x14ac:dyDescent="0.25">
      <c r="B32" s="10"/>
      <c r="C32" s="2" t="s">
        <v>6</v>
      </c>
      <c r="D32" s="2" t="s">
        <v>15</v>
      </c>
      <c r="E32" s="2" t="s">
        <v>14</v>
      </c>
      <c r="H32" s="265"/>
      <c r="I32" s="8"/>
      <c r="J32" s="8">
        <f t="shared" si="0"/>
        <v>0</v>
      </c>
      <c r="K32" s="8"/>
      <c r="L32" s="8">
        <f t="shared" si="1"/>
        <v>0</v>
      </c>
      <c r="M32" s="8"/>
      <c r="N32" s="8">
        <f t="shared" si="2"/>
        <v>0</v>
      </c>
      <c r="O32" s="8"/>
      <c r="P32" s="8">
        <f t="shared" si="3"/>
        <v>0</v>
      </c>
    </row>
    <row r="33" spans="2:16" ht="13.5" customHeight="1" x14ac:dyDescent="0.25">
      <c r="B33" s="10"/>
      <c r="C33" s="3" t="s">
        <v>16</v>
      </c>
      <c r="D33" s="2" t="s">
        <v>14</v>
      </c>
      <c r="E33" s="2" t="s">
        <v>6</v>
      </c>
      <c r="H33" s="266"/>
      <c r="I33" s="8"/>
      <c r="J33" s="8">
        <f t="shared" si="0"/>
        <v>0</v>
      </c>
      <c r="K33" s="8"/>
      <c r="L33" s="8">
        <f t="shared" si="1"/>
        <v>0</v>
      </c>
      <c r="M33" s="8"/>
      <c r="N33" s="8">
        <f t="shared" si="2"/>
        <v>0</v>
      </c>
      <c r="O33" s="8"/>
      <c r="P33" s="8">
        <f t="shared" si="3"/>
        <v>0</v>
      </c>
    </row>
    <row r="34" spans="2:16" ht="13.5" customHeight="1" x14ac:dyDescent="0.25">
      <c r="C34" s="3" t="s">
        <v>18</v>
      </c>
      <c r="D34" s="2" t="s">
        <v>20</v>
      </c>
      <c r="E34" s="2" t="s">
        <v>16</v>
      </c>
      <c r="H34" s="7" t="s">
        <v>3</v>
      </c>
      <c r="I34" s="7">
        <f>SUM(J7:J33)</f>
        <v>0</v>
      </c>
      <c r="J34" s="7"/>
      <c r="K34" s="7">
        <f>SUM(L7:L33)</f>
        <v>3</v>
      </c>
      <c r="L34" s="7"/>
      <c r="M34" s="7">
        <f>SUM(N7:N33)</f>
        <v>7</v>
      </c>
      <c r="N34" s="7"/>
      <c r="O34" s="7">
        <f>SUM(P7:P33)</f>
        <v>12</v>
      </c>
      <c r="P34" s="7"/>
    </row>
    <row r="35" spans="2:16" ht="13.5" customHeight="1" x14ac:dyDescent="0.25">
      <c r="C35" s="3" t="s">
        <v>17</v>
      </c>
      <c r="D35" s="3" t="s">
        <v>16</v>
      </c>
      <c r="E35" s="2" t="s">
        <v>18</v>
      </c>
      <c r="H35" s="5"/>
      <c r="I35" s="5"/>
      <c r="J35" s="5"/>
      <c r="K35" s="5"/>
      <c r="L35" s="5"/>
      <c r="M35" s="5"/>
      <c r="N35" s="5"/>
      <c r="O35" s="5"/>
    </row>
    <row r="36" spans="2:16" ht="13.5" customHeight="1" x14ac:dyDescent="0.25">
      <c r="C36" s="3"/>
      <c r="D36" s="3" t="s">
        <v>18</v>
      </c>
      <c r="E36" s="2" t="s">
        <v>17</v>
      </c>
      <c r="H36" s="5"/>
      <c r="I36" s="5"/>
      <c r="J36" s="5"/>
      <c r="K36" s="5"/>
      <c r="L36" s="5"/>
      <c r="M36" s="5"/>
      <c r="N36" s="5"/>
      <c r="O36" s="5"/>
    </row>
    <row r="37" spans="2:16" ht="13.5" customHeight="1" x14ac:dyDescent="0.25">
      <c r="C37" s="3"/>
      <c r="D37" s="3" t="s">
        <v>17</v>
      </c>
      <c r="E37" s="2" t="s">
        <v>22</v>
      </c>
      <c r="H37" s="5"/>
      <c r="I37" s="5"/>
      <c r="J37" s="5"/>
      <c r="K37" s="5"/>
      <c r="L37" s="5"/>
      <c r="M37" s="5"/>
      <c r="N37" s="5"/>
      <c r="O37" s="5"/>
    </row>
    <row r="38" spans="2:16" ht="13.5" customHeight="1" x14ac:dyDescent="0.25">
      <c r="C38" s="3"/>
      <c r="D38" s="3" t="s">
        <v>19</v>
      </c>
      <c r="E38" s="2" t="s">
        <v>23</v>
      </c>
      <c r="H38" s="5"/>
      <c r="I38" s="5"/>
      <c r="J38" s="5"/>
      <c r="K38" s="5"/>
      <c r="L38" s="5"/>
      <c r="M38" s="5"/>
      <c r="N38" s="5"/>
      <c r="O38" s="5"/>
    </row>
    <row r="39" spans="2:16" ht="13.5" customHeight="1" x14ac:dyDescent="0.25">
      <c r="C39" s="3"/>
      <c r="D39" s="3" t="s">
        <v>22</v>
      </c>
      <c r="E39" s="2"/>
      <c r="H39" s="5"/>
      <c r="I39" s="5"/>
      <c r="J39" s="5"/>
      <c r="K39" s="5"/>
      <c r="L39" s="5"/>
      <c r="M39" s="5"/>
      <c r="N39" s="5"/>
      <c r="O39" s="5"/>
    </row>
    <row r="40" spans="2:16" ht="13.5" customHeight="1" x14ac:dyDescent="0.25">
      <c r="C40" s="3" t="s">
        <v>21</v>
      </c>
      <c r="D40" s="3" t="s">
        <v>21</v>
      </c>
      <c r="E40" s="2" t="s">
        <v>21</v>
      </c>
      <c r="H40" s="5"/>
      <c r="I40" s="5"/>
      <c r="J40" s="5"/>
      <c r="K40" s="5"/>
      <c r="L40" s="5"/>
      <c r="M40" s="5"/>
      <c r="N40" s="5"/>
      <c r="O40" s="5"/>
      <c r="P40" s="10"/>
    </row>
    <row r="41" spans="2:16" ht="13.5" customHeight="1" x14ac:dyDescent="0.25">
      <c r="H41" s="5"/>
      <c r="I41" s="5"/>
      <c r="J41" s="5"/>
      <c r="K41" s="5"/>
      <c r="L41" s="5"/>
      <c r="M41" s="5"/>
      <c r="N41" s="5"/>
      <c r="O41" s="5"/>
      <c r="P41" s="10"/>
    </row>
    <row r="42" spans="2:16" ht="13.5" customHeight="1" x14ac:dyDescent="0.25">
      <c r="C42" s="15" t="s">
        <v>1</v>
      </c>
      <c r="D42" s="15" t="s">
        <v>4</v>
      </c>
      <c r="H42" s="5"/>
      <c r="I42" s="5"/>
      <c r="J42" s="5"/>
      <c r="K42" s="5"/>
      <c r="L42" s="5"/>
      <c r="M42" s="5"/>
      <c r="N42" s="5"/>
      <c r="O42" s="5"/>
      <c r="P42" s="10"/>
    </row>
    <row r="43" spans="2:16" ht="13.5" customHeight="1" x14ac:dyDescent="0.25">
      <c r="B43" s="5"/>
      <c r="C43" s="15">
        <v>1</v>
      </c>
      <c r="D43" s="15">
        <f>I34</f>
        <v>0</v>
      </c>
      <c r="H43" s="5"/>
      <c r="I43" s="5"/>
      <c r="J43" s="5"/>
      <c r="K43" s="5"/>
      <c r="L43" s="5"/>
      <c r="M43" s="5"/>
      <c r="N43" s="5"/>
      <c r="O43" s="5"/>
      <c r="P43" s="10"/>
    </row>
    <row r="44" spans="2:16" ht="13.5" customHeight="1" x14ac:dyDescent="0.25">
      <c r="B44" s="5"/>
      <c r="C44" s="15">
        <v>2</v>
      </c>
      <c r="D44" s="15">
        <f>K34</f>
        <v>3</v>
      </c>
      <c r="H44" s="5"/>
      <c r="I44" s="5"/>
      <c r="J44" s="5"/>
      <c r="K44" s="5"/>
      <c r="L44" s="5"/>
      <c r="M44" s="5"/>
      <c r="N44" s="5"/>
      <c r="O44" s="5"/>
      <c r="P44" s="10"/>
    </row>
    <row r="45" spans="2:16" ht="13.5" customHeight="1" x14ac:dyDescent="0.25">
      <c r="B45" s="5"/>
      <c r="C45" s="15">
        <v>3</v>
      </c>
      <c r="D45" s="15">
        <f>M34</f>
        <v>7</v>
      </c>
      <c r="H45" s="5"/>
      <c r="I45" s="5"/>
      <c r="J45" s="5"/>
      <c r="K45" s="5"/>
      <c r="L45" s="5"/>
      <c r="M45" s="5"/>
      <c r="N45" s="5"/>
      <c r="O45" s="5"/>
      <c r="P45" s="10"/>
    </row>
    <row r="46" spans="2:16" ht="13.5" customHeight="1" x14ac:dyDescent="0.25">
      <c r="B46" s="5"/>
      <c r="C46" s="15">
        <v>4</v>
      </c>
      <c r="D46" s="15">
        <f>O34</f>
        <v>12</v>
      </c>
      <c r="H46" s="5"/>
      <c r="I46" s="5"/>
      <c r="J46" s="5"/>
      <c r="K46" s="5"/>
      <c r="L46" s="5"/>
      <c r="M46" s="5"/>
      <c r="N46" s="5"/>
      <c r="O46" s="5"/>
      <c r="P46" s="10"/>
    </row>
    <row r="47" spans="2:16" ht="13.5" customHeight="1" x14ac:dyDescent="0.25">
      <c r="B47" s="5"/>
      <c r="C47" s="11"/>
      <c r="D47" s="11"/>
      <c r="H47" s="5"/>
      <c r="I47" s="5"/>
      <c r="J47" s="5"/>
      <c r="K47" s="5"/>
      <c r="L47" s="5"/>
      <c r="M47" s="5"/>
      <c r="N47" s="5"/>
      <c r="O47" s="5"/>
      <c r="P47" s="10"/>
    </row>
    <row r="48" spans="2:16" ht="13.5" customHeight="1" x14ac:dyDescent="0.25">
      <c r="B48" s="5"/>
      <c r="C48" s="11"/>
      <c r="D48" s="11"/>
      <c r="H48" s="5"/>
      <c r="I48" s="5"/>
      <c r="J48" s="5"/>
      <c r="K48" s="5"/>
      <c r="L48" s="5"/>
      <c r="M48" s="5"/>
      <c r="N48" s="5"/>
      <c r="O48" s="5"/>
      <c r="P48" s="10"/>
    </row>
    <row r="49" spans="2:16" ht="13.5" customHeight="1" x14ac:dyDescent="0.25">
      <c r="B49" s="5"/>
      <c r="C49" s="11"/>
      <c r="D49" s="11"/>
      <c r="H49" s="5"/>
      <c r="I49" s="5"/>
      <c r="J49" s="5"/>
      <c r="K49" s="5"/>
      <c r="L49" s="5"/>
      <c r="M49" s="5"/>
      <c r="N49" s="5"/>
      <c r="O49" s="5"/>
      <c r="P49" s="10"/>
    </row>
    <row r="50" spans="2:16" ht="13.5" customHeight="1" x14ac:dyDescent="0.25">
      <c r="B50" s="5"/>
      <c r="C50" s="11"/>
      <c r="D50" s="11"/>
      <c r="H50" s="5"/>
      <c r="I50" s="5"/>
      <c r="J50" s="5"/>
      <c r="K50" s="5"/>
      <c r="L50" s="5"/>
      <c r="M50" s="5"/>
      <c r="N50" s="5"/>
      <c r="O50" s="5"/>
      <c r="P50" s="10"/>
    </row>
    <row r="51" spans="2:16" ht="13.5" customHeight="1" x14ac:dyDescent="0.25">
      <c r="B51" s="5"/>
      <c r="C51" s="11"/>
      <c r="D51" s="11"/>
      <c r="H51" s="5"/>
      <c r="I51" s="5"/>
      <c r="J51" s="5"/>
      <c r="K51" s="5"/>
      <c r="L51" s="5"/>
      <c r="M51" s="5"/>
      <c r="N51" s="5"/>
      <c r="O51" s="5"/>
      <c r="P51" s="10"/>
    </row>
    <row r="52" spans="2:16" ht="13.5" customHeight="1" x14ac:dyDescent="0.25">
      <c r="B52" s="5"/>
      <c r="C52" s="11"/>
      <c r="D52" s="11"/>
      <c r="H52" s="5"/>
      <c r="I52" s="5"/>
      <c r="J52" s="5"/>
      <c r="K52" s="5"/>
      <c r="L52" s="5"/>
      <c r="M52" s="5"/>
      <c r="N52" s="5"/>
      <c r="O52" s="5"/>
    </row>
    <row r="53" spans="2:16" ht="13.5" customHeight="1" x14ac:dyDescent="0.25">
      <c r="B53" s="5"/>
      <c r="C53" s="11"/>
      <c r="D53" s="11"/>
      <c r="H53" s="5"/>
      <c r="I53" s="5"/>
      <c r="J53" s="5"/>
      <c r="K53" s="5"/>
      <c r="L53" s="5"/>
      <c r="M53" s="5"/>
      <c r="N53" s="5"/>
      <c r="O53" s="5"/>
    </row>
    <row r="54" spans="2:16" ht="13.5" customHeight="1" x14ac:dyDescent="0.25">
      <c r="B54" s="5"/>
      <c r="C54" s="11"/>
      <c r="D54" s="11"/>
      <c r="H54" s="5"/>
      <c r="I54" s="5"/>
      <c r="J54" s="5"/>
      <c r="K54" s="5"/>
      <c r="L54" s="5"/>
      <c r="M54" s="5"/>
      <c r="N54" s="5"/>
      <c r="O54" s="5"/>
    </row>
    <row r="55" spans="2:16" ht="13.5" customHeight="1" x14ac:dyDescent="0.25">
      <c r="B55" s="5"/>
      <c r="H55" s="5"/>
      <c r="I55" s="5"/>
      <c r="J55" s="5"/>
      <c r="K55" s="5"/>
      <c r="L55" s="5"/>
      <c r="M55" s="5"/>
      <c r="N55" s="5"/>
      <c r="O55" s="5"/>
      <c r="P55" s="10"/>
    </row>
    <row r="56" spans="2:16" ht="12.5" x14ac:dyDescent="0.25">
      <c r="H56" s="5"/>
      <c r="I56" s="5"/>
      <c r="J56" s="5"/>
      <c r="K56" s="5"/>
      <c r="L56" s="5"/>
      <c r="M56" s="5"/>
      <c r="N56" s="5"/>
      <c r="O56" s="5"/>
      <c r="P56" s="10"/>
    </row>
    <row r="57" spans="2:16" ht="12.5" x14ac:dyDescent="0.25">
      <c r="H57" s="5"/>
      <c r="I57" s="5"/>
      <c r="J57" s="5"/>
      <c r="K57" s="5"/>
      <c r="L57" s="5"/>
      <c r="M57" s="5"/>
      <c r="N57" s="5"/>
      <c r="O57" s="5"/>
      <c r="P57" s="10"/>
    </row>
  </sheetData>
  <mergeCells count="3">
    <mergeCell ref="H7:H33"/>
    <mergeCell ref="C26:E26"/>
    <mergeCell ref="C3:H3"/>
  </mergeCells>
  <dataValidations count="2">
    <dataValidation type="list" allowBlank="1" sqref="O7:O33 M7:M33 K7:K33 I7:I33" xr:uid="{00000000-0002-0000-0100-000000000000}">
      <formula1>World1</formula1>
    </dataValidation>
    <dataValidation type="list" allowBlank="1" sqref="B41 C28:E28 B29:E40" xr:uid="{00000000-0002-0000-0100-000001000000}">
      <formula1>$C$7:$C$24</formula1>
    </dataValidation>
  </dataValidations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D993"/>
  <sheetViews>
    <sheetView zoomScale="70" zoomScaleNormal="70" workbookViewId="0">
      <selection activeCell="BC83" sqref="BC83"/>
    </sheetView>
  </sheetViews>
  <sheetFormatPr defaultColWidth="14.453125" defaultRowHeight="15.75" customHeight="1" x14ac:dyDescent="0.25"/>
  <cols>
    <col min="1" max="1" width="3.54296875" style="22" customWidth="1"/>
    <col min="2" max="43" width="3.453125" style="22" customWidth="1"/>
    <col min="44" max="45" width="14.453125" style="22"/>
    <col min="46" max="46" width="29" style="22" customWidth="1"/>
    <col min="47" max="47" width="15.453125" style="22" customWidth="1"/>
    <col min="48" max="16384" width="14.453125" style="22"/>
  </cols>
  <sheetData>
    <row r="1" spans="1:56" s="40" customFormat="1" ht="15.75" customHeight="1" thickBot="1" x14ac:dyDescent="0.3"/>
    <row r="2" spans="1:56" s="40" customFormat="1" ht="15.75" customHeight="1" x14ac:dyDescent="0.3">
      <c r="B2" s="129"/>
      <c r="C2" s="130"/>
      <c r="D2" s="130"/>
      <c r="E2" s="130"/>
      <c r="F2" s="130"/>
      <c r="G2" s="130"/>
      <c r="H2" s="154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1"/>
    </row>
    <row r="3" spans="1:56" s="40" customFormat="1" ht="15.75" customHeight="1" x14ac:dyDescent="0.25">
      <c r="B3" s="132"/>
      <c r="C3" s="52"/>
      <c r="D3" s="52"/>
      <c r="E3" s="52"/>
      <c r="F3" s="52"/>
      <c r="G3" s="52"/>
      <c r="H3" s="271" t="s">
        <v>91</v>
      </c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133"/>
    </row>
    <row r="4" spans="1:56" ht="14.25" customHeight="1" x14ac:dyDescent="0.35">
      <c r="A4" s="21"/>
      <c r="B4" s="134"/>
      <c r="C4" s="135"/>
      <c r="D4" s="52"/>
      <c r="E4" s="52"/>
      <c r="F4" s="52"/>
      <c r="G4" s="52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1"/>
      <c r="X4" s="271"/>
      <c r="Y4" s="271"/>
      <c r="Z4" s="271"/>
      <c r="AA4" s="271"/>
      <c r="AB4" s="271"/>
      <c r="AC4" s="271"/>
      <c r="AD4" s="271"/>
      <c r="AE4" s="136"/>
      <c r="AF4" s="136"/>
      <c r="AG4" s="136"/>
      <c r="AH4" s="136"/>
      <c r="AI4" s="136"/>
      <c r="AJ4" s="136"/>
      <c r="AK4" s="52"/>
      <c r="AL4" s="52"/>
      <c r="AM4" s="52"/>
      <c r="AN4" s="52"/>
      <c r="AO4" s="52"/>
      <c r="AP4" s="52"/>
      <c r="AQ4" s="52"/>
      <c r="AR4" s="52"/>
      <c r="AS4" s="52"/>
      <c r="AT4" s="23" t="s">
        <v>25</v>
      </c>
      <c r="AU4" s="23" t="s">
        <v>26</v>
      </c>
      <c r="AV4" s="23" t="s">
        <v>27</v>
      </c>
      <c r="AW4" s="23" t="s">
        <v>28</v>
      </c>
      <c r="AX4" s="52"/>
      <c r="AY4" s="23" t="s">
        <v>29</v>
      </c>
      <c r="AZ4" s="52"/>
      <c r="BA4" s="53"/>
      <c r="BB4" s="133"/>
    </row>
    <row r="5" spans="1:56" s="40" customFormat="1" ht="14.25" customHeight="1" x14ac:dyDescent="0.35">
      <c r="A5" s="21"/>
      <c r="B5" s="134"/>
      <c r="C5" s="135"/>
      <c r="D5" s="52"/>
      <c r="E5" s="52"/>
      <c r="F5" s="52"/>
      <c r="G5" s="52"/>
      <c r="H5" s="166"/>
      <c r="I5" s="166"/>
      <c r="J5" s="166"/>
      <c r="K5" s="166"/>
      <c r="L5" s="166"/>
      <c r="M5" s="166"/>
      <c r="N5" s="166"/>
      <c r="O5" s="16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  <c r="AA5" s="166"/>
      <c r="AB5" s="166"/>
      <c r="AC5" s="166"/>
      <c r="AD5" s="166"/>
      <c r="AE5" s="136"/>
      <c r="AF5" s="136"/>
      <c r="AG5" s="136"/>
      <c r="AH5" s="136"/>
      <c r="AI5" s="136"/>
      <c r="AJ5" s="136"/>
      <c r="AK5" s="52"/>
      <c r="AL5" s="52"/>
      <c r="AM5" s="52"/>
      <c r="AN5" s="52"/>
      <c r="AO5" s="52"/>
      <c r="AP5" s="52"/>
      <c r="AQ5" s="52"/>
      <c r="AR5" s="52"/>
      <c r="AS5" s="167"/>
      <c r="AT5" s="168" t="s">
        <v>98</v>
      </c>
      <c r="AU5" s="25" t="s">
        <v>99</v>
      </c>
      <c r="AV5" s="25">
        <f>COUNTIF($C$8:$AP$29,"PS")</f>
        <v>3</v>
      </c>
      <c r="AW5" s="25">
        <f>(AV5/$AV$28)*100</f>
        <v>4.838709677419355</v>
      </c>
      <c r="AX5" s="52"/>
      <c r="AY5" s="25" t="s">
        <v>31</v>
      </c>
      <c r="AZ5" s="52"/>
      <c r="BA5" s="53"/>
      <c r="BB5" s="133"/>
    </row>
    <row r="6" spans="1:56" ht="14.25" customHeight="1" x14ac:dyDescent="0.35">
      <c r="A6" s="21"/>
      <c r="B6" s="13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125"/>
      <c r="AR6" s="52"/>
      <c r="AS6" s="54"/>
      <c r="AT6" s="24" t="s">
        <v>30</v>
      </c>
      <c r="AU6" s="25" t="s">
        <v>82</v>
      </c>
      <c r="AV6" s="25">
        <f>COUNTIF($C$8:$AP$29,"UI")</f>
        <v>18</v>
      </c>
      <c r="AW6" s="25">
        <f>(AV6/$AV$28)*100</f>
        <v>29.032258064516132</v>
      </c>
      <c r="AX6" s="52"/>
      <c r="AY6" s="25" t="s">
        <v>31</v>
      </c>
      <c r="AZ6" s="52"/>
      <c r="BA6" s="52"/>
      <c r="BB6" s="133"/>
    </row>
    <row r="7" spans="1:56" s="40" customFormat="1" ht="14.25" customHeight="1" x14ac:dyDescent="0.35">
      <c r="A7" s="21"/>
      <c r="B7" s="138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40"/>
      <c r="AR7" s="52"/>
      <c r="AS7" s="55"/>
      <c r="AT7" s="24" t="s">
        <v>83</v>
      </c>
      <c r="AU7" s="25" t="s">
        <v>84</v>
      </c>
      <c r="AV7" s="25">
        <f>COUNTIF($C$8:$AP$29,"LEx")</f>
        <v>8</v>
      </c>
      <c r="AW7" s="25"/>
      <c r="AX7" s="52"/>
      <c r="AY7" s="25" t="s">
        <v>31</v>
      </c>
      <c r="AZ7" s="52"/>
      <c r="BA7" s="52"/>
      <c r="BB7" s="133"/>
    </row>
    <row r="8" spans="1:56" ht="14.25" customHeight="1" x14ac:dyDescent="0.35">
      <c r="A8" s="21"/>
      <c r="B8" s="138"/>
      <c r="C8" s="56" t="s">
        <v>82</v>
      </c>
      <c r="D8" s="56" t="s">
        <v>82</v>
      </c>
      <c r="E8" s="56" t="s">
        <v>82</v>
      </c>
      <c r="F8" s="56" t="s">
        <v>82</v>
      </c>
      <c r="G8" s="56" t="s">
        <v>82</v>
      </c>
      <c r="H8" s="56" t="s">
        <v>82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9"/>
      <c r="AJ8" s="47"/>
      <c r="AK8" s="47"/>
      <c r="AL8" s="47"/>
      <c r="AM8" s="47"/>
      <c r="AN8" s="47"/>
      <c r="AO8" s="47"/>
      <c r="AP8" s="47"/>
      <c r="AQ8" s="140"/>
      <c r="AR8" s="52"/>
      <c r="AS8" s="27"/>
      <c r="AT8" s="25" t="s">
        <v>64</v>
      </c>
      <c r="AU8" s="25" t="s">
        <v>41</v>
      </c>
      <c r="AV8" s="25">
        <f>COUNTIF($C$8:AP29,"P")</f>
        <v>36</v>
      </c>
      <c r="AW8" s="25">
        <f t="shared" ref="AW8:AW26" si="0">(AV8/$AV$28)*100</f>
        <v>58.064516129032263</v>
      </c>
      <c r="AX8" s="52"/>
      <c r="AY8" s="25" t="s">
        <v>35</v>
      </c>
      <c r="AZ8" s="52"/>
      <c r="BA8" s="52"/>
      <c r="BB8" s="133"/>
      <c r="BC8" s="52"/>
      <c r="BD8" s="52"/>
    </row>
    <row r="9" spans="1:56" ht="14.25" customHeight="1" x14ac:dyDescent="0.35">
      <c r="A9" s="21"/>
      <c r="B9" s="138"/>
      <c r="C9" s="56" t="s">
        <v>82</v>
      </c>
      <c r="D9" s="56" t="s">
        <v>82</v>
      </c>
      <c r="E9" s="56" t="s">
        <v>82</v>
      </c>
      <c r="F9" s="56" t="s">
        <v>82</v>
      </c>
      <c r="G9" s="56" t="s">
        <v>82</v>
      </c>
      <c r="H9" s="56" t="s">
        <v>82</v>
      </c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140"/>
      <c r="AR9" s="52"/>
      <c r="AS9" s="28"/>
      <c r="AT9" s="25" t="s">
        <v>42</v>
      </c>
      <c r="AU9" s="25" t="s">
        <v>43</v>
      </c>
      <c r="AV9" s="25">
        <f>COUNTIF($C$8:$AP$29,"CrP")</f>
        <v>0</v>
      </c>
      <c r="AW9" s="25">
        <f t="shared" si="0"/>
        <v>0</v>
      </c>
      <c r="AX9" s="52"/>
      <c r="AY9" s="25" t="s">
        <v>44</v>
      </c>
      <c r="AZ9" s="52"/>
      <c r="BA9" s="52"/>
      <c r="BB9" s="133"/>
      <c r="BC9" s="53"/>
      <c r="BD9" s="52"/>
    </row>
    <row r="10" spans="1:56" ht="14.25" customHeight="1" x14ac:dyDescent="0.35">
      <c r="A10" s="21"/>
      <c r="B10" s="138"/>
      <c r="C10" s="56" t="s">
        <v>82</v>
      </c>
      <c r="D10" s="56" t="s">
        <v>82</v>
      </c>
      <c r="E10" s="56" t="s">
        <v>82</v>
      </c>
      <c r="F10" s="56" t="s">
        <v>82</v>
      </c>
      <c r="G10" s="56" t="s">
        <v>82</v>
      </c>
      <c r="H10" s="56" t="s">
        <v>82</v>
      </c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140"/>
      <c r="AR10" s="52"/>
      <c r="AS10" s="29"/>
      <c r="AT10" s="25" t="s">
        <v>65</v>
      </c>
      <c r="AU10" s="25" t="s">
        <v>45</v>
      </c>
      <c r="AV10" s="25">
        <f>COUNTIF($C$8:$AP$29,"MPLR")</f>
        <v>0</v>
      </c>
      <c r="AW10" s="25">
        <f t="shared" si="0"/>
        <v>0</v>
      </c>
      <c r="AX10" s="52"/>
      <c r="AY10" s="25" t="s">
        <v>44</v>
      </c>
      <c r="AZ10" s="52"/>
      <c r="BA10" s="52"/>
      <c r="BB10" s="133"/>
      <c r="BC10" s="51"/>
      <c r="BD10" s="52"/>
    </row>
    <row r="11" spans="1:56" ht="14.25" customHeight="1" x14ac:dyDescent="0.35">
      <c r="A11" s="21"/>
      <c r="B11" s="138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8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140"/>
      <c r="AR11" s="52"/>
      <c r="AS11" s="30"/>
      <c r="AT11" s="25" t="s">
        <v>66</v>
      </c>
      <c r="AU11" s="25" t="s">
        <v>46</v>
      </c>
      <c r="AV11" s="25">
        <f>COUNTIF($C$8:$AP$29,"MPUD")</f>
        <v>0</v>
      </c>
      <c r="AW11" s="25">
        <f t="shared" si="0"/>
        <v>0</v>
      </c>
      <c r="AX11" s="52"/>
      <c r="AY11" s="25" t="s">
        <v>44</v>
      </c>
      <c r="AZ11" s="52"/>
      <c r="BA11" s="52"/>
      <c r="BB11" s="133"/>
      <c r="BC11" s="51"/>
      <c r="BD11" s="52"/>
    </row>
    <row r="12" spans="1:56" ht="15.5" x14ac:dyDescent="0.35">
      <c r="A12" s="21"/>
      <c r="B12" s="138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140"/>
      <c r="AR12" s="52"/>
      <c r="AS12" s="32"/>
      <c r="AT12" s="25" t="s">
        <v>20</v>
      </c>
      <c r="AU12" s="25" t="s">
        <v>74</v>
      </c>
      <c r="AV12" s="25">
        <f>COUNTIF($C$8:$AP$29,"CP")</f>
        <v>0</v>
      </c>
      <c r="AW12" s="25">
        <f t="shared" si="0"/>
        <v>0</v>
      </c>
      <c r="AX12" s="52"/>
      <c r="AY12" s="25" t="s">
        <v>44</v>
      </c>
      <c r="AZ12" s="52"/>
      <c r="BA12" s="52"/>
      <c r="BB12" s="133"/>
      <c r="BC12" s="51"/>
      <c r="BD12" s="52"/>
    </row>
    <row r="13" spans="1:56" ht="15.5" x14ac:dyDescent="0.35">
      <c r="A13" s="21"/>
      <c r="B13" s="138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8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57"/>
      <c r="AL13" s="47"/>
      <c r="AM13" s="47"/>
      <c r="AN13" s="47"/>
      <c r="AO13" s="47"/>
      <c r="AP13" s="47"/>
      <c r="AQ13" s="140"/>
      <c r="AR13" s="52"/>
      <c r="AS13" s="33"/>
      <c r="AT13" s="25" t="s">
        <v>67</v>
      </c>
      <c r="AU13" s="25" t="s">
        <v>76</v>
      </c>
      <c r="AV13" s="25">
        <f>COUNTIF($C$8:$AP$29,"LDB")</f>
        <v>0</v>
      </c>
      <c r="AW13" s="25">
        <f t="shared" si="0"/>
        <v>0</v>
      </c>
      <c r="AX13" s="52"/>
      <c r="AY13" s="25" t="s">
        <v>44</v>
      </c>
      <c r="AZ13" s="52"/>
      <c r="BA13" s="52"/>
      <c r="BB13" s="133"/>
      <c r="BC13" s="51"/>
      <c r="BD13" s="52"/>
    </row>
    <row r="14" spans="1:56" ht="15.5" x14ac:dyDescent="0.35">
      <c r="A14" s="21"/>
      <c r="B14" s="138"/>
      <c r="C14" s="47"/>
      <c r="D14" s="47"/>
      <c r="E14" s="47"/>
      <c r="F14" s="47"/>
      <c r="G14" s="47"/>
      <c r="H14" s="47"/>
      <c r="I14" s="47"/>
      <c r="J14" s="47"/>
      <c r="K14" s="47"/>
      <c r="L14" s="48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8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140"/>
      <c r="AR14" s="52"/>
      <c r="AS14" s="34"/>
      <c r="AT14" s="25" t="s">
        <v>52</v>
      </c>
      <c r="AU14" s="25" t="s">
        <v>77</v>
      </c>
      <c r="AV14" s="25">
        <f>COUNTIF($C$8:$AP$29,"LB")</f>
        <v>0</v>
      </c>
      <c r="AW14" s="25">
        <f t="shared" si="0"/>
        <v>0</v>
      </c>
      <c r="AX14" s="52"/>
      <c r="AY14" s="25" t="s">
        <v>44</v>
      </c>
      <c r="AZ14" s="52"/>
      <c r="BA14" s="52"/>
      <c r="BB14" s="133"/>
      <c r="BC14" s="51"/>
      <c r="BD14" s="52"/>
    </row>
    <row r="15" spans="1:56" ht="15.5" x14ac:dyDescent="0.35">
      <c r="A15" s="21"/>
      <c r="B15" s="138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8"/>
      <c r="Q15" s="47"/>
      <c r="R15" s="47"/>
      <c r="S15" s="47"/>
      <c r="T15" s="47"/>
      <c r="U15" s="47"/>
      <c r="V15" s="48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66" t="s">
        <v>84</v>
      </c>
      <c r="AP15" s="67" t="s">
        <v>84</v>
      </c>
      <c r="AQ15" s="140"/>
      <c r="AR15" s="52"/>
      <c r="AS15" s="35"/>
      <c r="AT15" s="25" t="s">
        <v>13</v>
      </c>
      <c r="AU15" s="25" t="s">
        <v>63</v>
      </c>
      <c r="AV15" s="25">
        <f>COUNTIF($C$8:$AP$29,"T")</f>
        <v>0</v>
      </c>
      <c r="AW15" s="25">
        <f t="shared" si="0"/>
        <v>0</v>
      </c>
      <c r="AX15" s="52"/>
      <c r="AY15" s="25" t="s">
        <v>44</v>
      </c>
      <c r="AZ15" s="52"/>
      <c r="BA15" s="52"/>
      <c r="BB15" s="133"/>
      <c r="BC15" s="51"/>
      <c r="BD15" s="52"/>
    </row>
    <row r="16" spans="1:56" ht="15.5" x14ac:dyDescent="0.35">
      <c r="A16" s="21"/>
      <c r="B16" s="138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68" t="s">
        <v>84</v>
      </c>
      <c r="AP16" s="69" t="s">
        <v>84</v>
      </c>
      <c r="AQ16" s="140"/>
      <c r="AR16" s="52"/>
      <c r="AS16" s="36"/>
      <c r="AT16" s="25" t="s">
        <v>22</v>
      </c>
      <c r="AU16" s="25" t="s">
        <v>75</v>
      </c>
      <c r="AV16" s="25">
        <f>COUNTIF($C$8:$AP$29,"TG")</f>
        <v>0</v>
      </c>
      <c r="AW16" s="25">
        <f t="shared" si="0"/>
        <v>0</v>
      </c>
      <c r="AX16" s="52"/>
      <c r="AY16" s="25" t="s">
        <v>44</v>
      </c>
      <c r="AZ16" s="52"/>
      <c r="BA16" s="52"/>
      <c r="BB16" s="133"/>
      <c r="BC16" s="51"/>
      <c r="BD16" s="52"/>
    </row>
    <row r="17" spans="1:56" ht="15.5" x14ac:dyDescent="0.35">
      <c r="A17" s="21"/>
      <c r="B17" s="138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9"/>
      <c r="AF17" s="49"/>
      <c r="AG17" s="49"/>
      <c r="AH17" s="47"/>
      <c r="AI17" s="47"/>
      <c r="AJ17" s="47"/>
      <c r="AK17" s="47"/>
      <c r="AL17" s="47"/>
      <c r="AM17" s="47"/>
      <c r="AN17" s="47"/>
      <c r="AO17" s="68" t="s">
        <v>84</v>
      </c>
      <c r="AP17" s="69" t="s">
        <v>84</v>
      </c>
      <c r="AQ17" s="140"/>
      <c r="AR17" s="52"/>
      <c r="AS17" s="37"/>
      <c r="AT17" s="25" t="s">
        <v>47</v>
      </c>
      <c r="AU17" s="25" t="s">
        <v>78</v>
      </c>
      <c r="AV17" s="25">
        <f>COUNTIF($C$8:$AP$29,"TT")</f>
        <v>0</v>
      </c>
      <c r="AW17" s="25">
        <f t="shared" si="0"/>
        <v>0</v>
      </c>
      <c r="AX17" s="52"/>
      <c r="AY17" s="25" t="s">
        <v>48</v>
      </c>
      <c r="AZ17" s="52"/>
      <c r="BA17" s="52"/>
      <c r="BB17" s="133"/>
      <c r="BC17" s="51"/>
      <c r="BD17" s="52"/>
    </row>
    <row r="18" spans="1:56" ht="15.5" x14ac:dyDescent="0.35">
      <c r="A18" s="21"/>
      <c r="B18" s="138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8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9"/>
      <c r="AD18" s="47"/>
      <c r="AE18" s="49"/>
      <c r="AF18" s="49"/>
      <c r="AG18" s="49"/>
      <c r="AH18" s="47"/>
      <c r="AI18" s="48"/>
      <c r="AJ18" s="47"/>
      <c r="AK18" s="47"/>
      <c r="AL18" s="47"/>
      <c r="AM18" s="47"/>
      <c r="AN18" s="47"/>
      <c r="AO18" s="70" t="s">
        <v>84</v>
      </c>
      <c r="AP18" s="71" t="s">
        <v>84</v>
      </c>
      <c r="AQ18" s="140"/>
      <c r="AR18" s="52"/>
      <c r="AS18" s="38"/>
      <c r="AT18" s="25" t="s">
        <v>49</v>
      </c>
      <c r="AU18" s="25" t="s">
        <v>79</v>
      </c>
      <c r="AV18" s="25">
        <f>COUNTIF($C$8:$AP$29,"TTP")</f>
        <v>0</v>
      </c>
      <c r="AW18" s="25">
        <f t="shared" si="0"/>
        <v>0</v>
      </c>
      <c r="AX18" s="52"/>
      <c r="AY18" s="25" t="s">
        <v>48</v>
      </c>
      <c r="AZ18" s="52"/>
      <c r="BA18" s="52"/>
      <c r="BB18" s="133"/>
      <c r="BC18" s="51"/>
      <c r="BD18" s="52"/>
    </row>
    <row r="19" spans="1:56" ht="15.5" x14ac:dyDescent="0.35">
      <c r="A19" s="21"/>
      <c r="B19" s="138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9"/>
      <c r="AC19" s="47"/>
      <c r="AD19" s="47"/>
      <c r="AE19" s="49"/>
      <c r="AF19" s="49"/>
      <c r="AG19" s="49"/>
      <c r="AH19" s="47"/>
      <c r="AI19" s="47"/>
      <c r="AJ19" s="47"/>
      <c r="AK19" s="47"/>
      <c r="AL19" s="47"/>
      <c r="AM19" s="47"/>
      <c r="AN19" s="47"/>
      <c r="AO19" s="48"/>
      <c r="AP19" s="47"/>
      <c r="AQ19" s="140"/>
      <c r="AR19" s="52"/>
      <c r="AS19" s="31"/>
      <c r="AT19" s="25" t="s">
        <v>50</v>
      </c>
      <c r="AU19" s="25" t="s">
        <v>80</v>
      </c>
      <c r="AV19" s="25">
        <f>COUNTIF($C$8:$AP$29,"QTE")</f>
        <v>0</v>
      </c>
      <c r="AW19" s="25">
        <f t="shared" si="0"/>
        <v>0</v>
      </c>
      <c r="AX19" s="52"/>
      <c r="AY19" s="25" t="s">
        <v>48</v>
      </c>
      <c r="AZ19" s="52"/>
      <c r="BA19" s="52"/>
      <c r="BB19" s="133"/>
      <c r="BC19" s="51"/>
      <c r="BD19" s="52"/>
    </row>
    <row r="20" spans="1:56" ht="15.75" customHeight="1" x14ac:dyDescent="0.25">
      <c r="A20" s="26"/>
      <c r="B20" s="138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9"/>
      <c r="AB20" s="47"/>
      <c r="AC20" s="47"/>
      <c r="AD20" s="97" t="s">
        <v>41</v>
      </c>
      <c r="AE20" s="98" t="s">
        <v>41</v>
      </c>
      <c r="AF20" s="98" t="s">
        <v>41</v>
      </c>
      <c r="AG20" s="98" t="s">
        <v>41</v>
      </c>
      <c r="AH20" s="98" t="s">
        <v>41</v>
      </c>
      <c r="AI20" s="98" t="s">
        <v>41</v>
      </c>
      <c r="AJ20" s="98" t="s">
        <v>41</v>
      </c>
      <c r="AK20" s="98" t="s">
        <v>41</v>
      </c>
      <c r="AL20" s="98" t="s">
        <v>41</v>
      </c>
      <c r="AM20" s="98" t="s">
        <v>41</v>
      </c>
      <c r="AN20" s="98" t="s">
        <v>41</v>
      </c>
      <c r="AO20" s="98" t="s">
        <v>41</v>
      </c>
      <c r="AP20" s="99" t="s">
        <v>41</v>
      </c>
      <c r="AQ20" s="140"/>
      <c r="AR20" s="52"/>
      <c r="AS20" s="31"/>
      <c r="AT20" s="25" t="s">
        <v>51</v>
      </c>
      <c r="AU20" s="25" t="s">
        <v>81</v>
      </c>
      <c r="AV20" s="25">
        <f>COUNTIF($C$8:$AP$29,"QTEP")</f>
        <v>0</v>
      </c>
      <c r="AW20" s="25">
        <f t="shared" si="0"/>
        <v>0</v>
      </c>
      <c r="AX20" s="52"/>
      <c r="AY20" s="25" t="s">
        <v>48</v>
      </c>
      <c r="AZ20" s="52"/>
      <c r="BA20" s="52"/>
      <c r="BB20" s="133"/>
      <c r="BC20" s="51"/>
      <c r="BD20" s="52"/>
    </row>
    <row r="21" spans="1:56" ht="15.5" x14ac:dyDescent="0.35">
      <c r="A21" s="21"/>
      <c r="B21" s="138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8"/>
      <c r="Q21" s="47"/>
      <c r="R21" s="47"/>
      <c r="S21" s="47"/>
      <c r="T21" s="47"/>
      <c r="U21" s="47"/>
      <c r="V21" s="47"/>
      <c r="W21" s="47"/>
      <c r="X21" s="47"/>
      <c r="Y21" s="49"/>
      <c r="Z21" s="47"/>
      <c r="AA21" s="47"/>
      <c r="AB21" s="47"/>
      <c r="AC21" s="47"/>
      <c r="AD21" s="100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101"/>
      <c r="AQ21" s="140"/>
      <c r="AR21" s="52"/>
      <c r="AS21" s="42"/>
      <c r="AT21" s="31" t="s">
        <v>68</v>
      </c>
      <c r="AU21" s="25" t="s">
        <v>32</v>
      </c>
      <c r="AV21" s="25">
        <f>COUNTIF($C$8:$AP$29,"R1D")</f>
        <v>0</v>
      </c>
      <c r="AW21" s="25">
        <f t="shared" si="0"/>
        <v>0</v>
      </c>
      <c r="AX21" s="52"/>
      <c r="AY21" s="25" t="s">
        <v>33</v>
      </c>
      <c r="AZ21" s="52"/>
      <c r="BA21" s="52"/>
      <c r="BB21" s="133"/>
      <c r="BC21" s="51"/>
      <c r="BD21" s="52"/>
    </row>
    <row r="22" spans="1:56" ht="15.5" x14ac:dyDescent="0.35">
      <c r="A22" s="21"/>
      <c r="B22" s="138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9"/>
      <c r="Q22" s="47"/>
      <c r="R22" s="49"/>
      <c r="S22" s="47"/>
      <c r="T22" s="49"/>
      <c r="U22" s="47"/>
      <c r="V22" s="49"/>
      <c r="W22" s="47"/>
      <c r="X22" s="49"/>
      <c r="Y22" s="47"/>
      <c r="Z22" s="47"/>
      <c r="AA22" s="47"/>
      <c r="AB22" s="47"/>
      <c r="AC22" s="47"/>
      <c r="AD22" s="100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101"/>
      <c r="AQ22" s="140"/>
      <c r="AR22" s="52"/>
      <c r="AS22" s="41"/>
      <c r="AT22" s="31" t="s">
        <v>69</v>
      </c>
      <c r="AU22" s="25" t="s">
        <v>34</v>
      </c>
      <c r="AV22" s="25">
        <f>COUNTIF($C$8:$AP$29,"R1A")</f>
        <v>0</v>
      </c>
      <c r="AW22" s="25">
        <f t="shared" si="0"/>
        <v>0</v>
      </c>
      <c r="AX22" s="52"/>
      <c r="AY22" s="25" t="s">
        <v>33</v>
      </c>
      <c r="AZ22" s="52"/>
      <c r="BA22" s="52"/>
      <c r="BB22" s="133"/>
      <c r="BC22" s="51"/>
      <c r="BD22" s="52"/>
    </row>
    <row r="23" spans="1:56" ht="15.5" x14ac:dyDescent="0.35">
      <c r="A23" s="21"/>
      <c r="B23" s="138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9"/>
      <c r="Q23" s="47"/>
      <c r="R23" s="97" t="s">
        <v>41</v>
      </c>
      <c r="S23" s="98" t="s">
        <v>41</v>
      </c>
      <c r="T23" s="98" t="s">
        <v>41</v>
      </c>
      <c r="U23" s="98" t="s">
        <v>41</v>
      </c>
      <c r="V23" s="99" t="s">
        <v>41</v>
      </c>
      <c r="W23" s="50"/>
      <c r="X23" s="50"/>
      <c r="Y23" s="97" t="s">
        <v>41</v>
      </c>
      <c r="Z23" s="98" t="s">
        <v>41</v>
      </c>
      <c r="AA23" s="98" t="s">
        <v>41</v>
      </c>
      <c r="AB23" s="98" t="s">
        <v>41</v>
      </c>
      <c r="AC23" s="98" t="s">
        <v>41</v>
      </c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101"/>
      <c r="AQ23" s="140"/>
      <c r="AR23" s="52"/>
      <c r="AS23" s="43"/>
      <c r="AT23" s="31" t="s">
        <v>70</v>
      </c>
      <c r="AU23" s="25" t="s">
        <v>36</v>
      </c>
      <c r="AV23" s="25">
        <f>COUNTIF($C$8:$AP$29,"R2A")</f>
        <v>0</v>
      </c>
      <c r="AW23" s="25">
        <f t="shared" si="0"/>
        <v>0</v>
      </c>
      <c r="AX23" s="52"/>
      <c r="AY23" s="25" t="s">
        <v>33</v>
      </c>
      <c r="AZ23" s="52"/>
      <c r="BA23" s="52"/>
      <c r="BB23" s="133"/>
      <c r="BC23" s="51"/>
      <c r="BD23" s="52"/>
    </row>
    <row r="24" spans="1:56" ht="15.5" x14ac:dyDescent="0.35">
      <c r="A24" s="21"/>
      <c r="B24" s="138"/>
      <c r="C24" s="47"/>
      <c r="D24" s="49"/>
      <c r="E24" s="47"/>
      <c r="F24" s="47"/>
      <c r="G24" s="47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100"/>
      <c r="S24" s="65"/>
      <c r="T24" s="65"/>
      <c r="U24" s="65"/>
      <c r="V24" s="101"/>
      <c r="W24" s="50"/>
      <c r="X24" s="50"/>
      <c r="Y24" s="100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101"/>
      <c r="AQ24" s="140"/>
      <c r="AR24" s="52"/>
      <c r="AS24" s="44"/>
      <c r="AT24" s="25" t="s">
        <v>71</v>
      </c>
      <c r="AU24" s="25" t="s">
        <v>37</v>
      </c>
      <c r="AV24" s="25">
        <f>COUNTIF($C$8:$AP$29,"R3A")</f>
        <v>0</v>
      </c>
      <c r="AW24" s="25">
        <f t="shared" si="0"/>
        <v>0</v>
      </c>
      <c r="AX24" s="52"/>
      <c r="AY24" s="25" t="s">
        <v>33</v>
      </c>
      <c r="AZ24" s="52"/>
      <c r="BA24" s="52"/>
      <c r="BB24" s="133"/>
    </row>
    <row r="25" spans="1:56" ht="15.5" x14ac:dyDescent="0.35">
      <c r="A25" s="21"/>
      <c r="B25" s="138"/>
      <c r="C25" s="47"/>
      <c r="D25" s="49"/>
      <c r="E25" s="49"/>
      <c r="F25" s="47"/>
      <c r="G25" s="47"/>
      <c r="H25" s="49"/>
      <c r="I25" s="49"/>
      <c r="J25" s="49"/>
      <c r="K25" s="49"/>
      <c r="L25" s="97" t="s">
        <v>41</v>
      </c>
      <c r="M25" s="98" t="s">
        <v>41</v>
      </c>
      <c r="N25" s="98" t="s">
        <v>41</v>
      </c>
      <c r="O25" s="99" t="s">
        <v>41</v>
      </c>
      <c r="P25" s="50"/>
      <c r="Q25" s="50"/>
      <c r="R25" s="100"/>
      <c r="S25" s="65"/>
      <c r="T25" s="65"/>
      <c r="U25" s="65"/>
      <c r="V25" s="101"/>
      <c r="W25" s="50"/>
      <c r="X25" s="50"/>
      <c r="Y25" s="100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101"/>
      <c r="AQ25" s="140"/>
      <c r="AR25" s="52"/>
      <c r="AS25" s="45"/>
      <c r="AT25" s="25" t="s">
        <v>72</v>
      </c>
      <c r="AU25" s="25" t="s">
        <v>38</v>
      </c>
      <c r="AV25" s="25">
        <f>COUNTIF($C$8:$AP$29,"BD")</f>
        <v>0</v>
      </c>
      <c r="AW25" s="25">
        <f t="shared" si="0"/>
        <v>0</v>
      </c>
      <c r="AX25" s="52"/>
      <c r="AY25" s="25" t="s">
        <v>33</v>
      </c>
      <c r="AZ25" s="52"/>
      <c r="BA25" s="52"/>
      <c r="BB25" s="133"/>
    </row>
    <row r="26" spans="1:56" ht="15.5" x14ac:dyDescent="0.35">
      <c r="A26" s="21"/>
      <c r="B26" s="138"/>
      <c r="C26" s="49"/>
      <c r="D26" s="169" t="s">
        <v>99</v>
      </c>
      <c r="E26" s="49"/>
      <c r="F26" s="49"/>
      <c r="G26" s="49"/>
      <c r="H26" s="49"/>
      <c r="I26" s="49"/>
      <c r="J26" s="49"/>
      <c r="K26" s="49"/>
      <c r="L26" s="100"/>
      <c r="M26" s="65"/>
      <c r="N26" s="65"/>
      <c r="O26" s="101"/>
      <c r="P26" s="49"/>
      <c r="Q26" s="49"/>
      <c r="R26" s="127"/>
      <c r="S26" s="126"/>
      <c r="T26" s="126"/>
      <c r="U26" s="126"/>
      <c r="V26" s="128"/>
      <c r="W26" s="49"/>
      <c r="X26" s="49"/>
      <c r="Y26" s="127"/>
      <c r="Z26" s="126"/>
      <c r="AA26" s="126"/>
      <c r="AB26" s="126"/>
      <c r="AC26" s="126"/>
      <c r="AD26" s="126"/>
      <c r="AE26" s="126"/>
      <c r="AF26" s="126"/>
      <c r="AG26" s="126"/>
      <c r="AH26" s="126"/>
      <c r="AI26" s="65"/>
      <c r="AJ26" s="65"/>
      <c r="AK26" s="65"/>
      <c r="AL26" s="65"/>
      <c r="AM26" s="65"/>
      <c r="AN26" s="65"/>
      <c r="AO26" s="65"/>
      <c r="AP26" s="101"/>
      <c r="AQ26" s="140"/>
      <c r="AR26" s="52"/>
      <c r="AS26" s="46"/>
      <c r="AT26" s="25" t="s">
        <v>73</v>
      </c>
      <c r="AU26" s="25" t="s">
        <v>39</v>
      </c>
      <c r="AV26" s="25">
        <f>COUNTIF($C$8:$AP$29,"BA")</f>
        <v>0</v>
      </c>
      <c r="AW26" s="25">
        <f t="shared" si="0"/>
        <v>0</v>
      </c>
      <c r="AX26" s="52"/>
      <c r="AY26" s="25" t="s">
        <v>33</v>
      </c>
      <c r="AZ26" s="52"/>
      <c r="BA26" s="52"/>
      <c r="BB26" s="133"/>
    </row>
    <row r="27" spans="1:56" ht="18" customHeight="1" x14ac:dyDescent="0.35">
      <c r="A27" s="21"/>
      <c r="B27" s="138"/>
      <c r="C27" s="49"/>
      <c r="D27" s="170" t="s">
        <v>99</v>
      </c>
      <c r="E27" s="49"/>
      <c r="F27" s="49"/>
      <c r="G27" s="49"/>
      <c r="H27" s="49"/>
      <c r="I27" s="49"/>
      <c r="J27" s="49"/>
      <c r="K27" s="49"/>
      <c r="L27" s="100"/>
      <c r="M27" s="65"/>
      <c r="N27" s="65"/>
      <c r="O27" s="101"/>
      <c r="P27" s="49"/>
      <c r="Q27" s="49"/>
      <c r="R27" s="127"/>
      <c r="S27" s="126"/>
      <c r="T27" s="126"/>
      <c r="U27" s="126"/>
      <c r="V27" s="128"/>
      <c r="W27" s="49"/>
      <c r="X27" s="49"/>
      <c r="Y27" s="127"/>
      <c r="Z27" s="126"/>
      <c r="AA27" s="126"/>
      <c r="AB27" s="126"/>
      <c r="AC27" s="126"/>
      <c r="AD27" s="126"/>
      <c r="AE27" s="126"/>
      <c r="AF27" s="126"/>
      <c r="AG27" s="126"/>
      <c r="AH27" s="126"/>
      <c r="AI27" s="65"/>
      <c r="AJ27" s="65"/>
      <c r="AK27" s="65"/>
      <c r="AL27" s="65"/>
      <c r="AM27" s="65"/>
      <c r="AN27" s="65"/>
      <c r="AO27" s="65"/>
      <c r="AP27" s="101"/>
      <c r="AQ27" s="140"/>
      <c r="AR27" s="52"/>
      <c r="AS27" s="52"/>
      <c r="AT27" s="52"/>
      <c r="AU27" s="52"/>
      <c r="AV27" s="52"/>
      <c r="AW27" s="52"/>
      <c r="AX27" s="52"/>
      <c r="AY27" s="51"/>
      <c r="AZ27" s="52"/>
      <c r="BA27" s="52"/>
      <c r="BB27" s="133"/>
    </row>
    <row r="28" spans="1:56" ht="18" customHeight="1" x14ac:dyDescent="0.35">
      <c r="A28" s="21"/>
      <c r="B28" s="138"/>
      <c r="C28" s="49"/>
      <c r="D28" s="171" t="s">
        <v>99</v>
      </c>
      <c r="E28" s="49"/>
      <c r="F28" s="49"/>
      <c r="G28" s="49"/>
      <c r="H28" s="49"/>
      <c r="I28" s="49"/>
      <c r="J28" s="49"/>
      <c r="K28" s="49"/>
      <c r="L28" s="100"/>
      <c r="M28" s="65"/>
      <c r="N28" s="65"/>
      <c r="O28" s="101"/>
      <c r="P28" s="49"/>
      <c r="Q28" s="49"/>
      <c r="R28" s="127"/>
      <c r="S28" s="126"/>
      <c r="T28" s="126"/>
      <c r="U28" s="126"/>
      <c r="V28" s="128"/>
      <c r="W28" s="49"/>
      <c r="X28" s="49"/>
      <c r="Y28" s="127"/>
      <c r="Z28" s="126"/>
      <c r="AA28" s="126"/>
      <c r="AB28" s="126"/>
      <c r="AC28" s="126"/>
      <c r="AD28" s="126"/>
      <c r="AE28" s="126"/>
      <c r="AF28" s="126"/>
      <c r="AG28" s="126"/>
      <c r="AH28" s="126"/>
      <c r="AI28" s="65"/>
      <c r="AJ28" s="65"/>
      <c r="AK28" s="65"/>
      <c r="AL28" s="65"/>
      <c r="AM28" s="65"/>
      <c r="AN28" s="65"/>
      <c r="AO28" s="65"/>
      <c r="AP28" s="101"/>
      <c r="AQ28" s="140"/>
      <c r="AR28" s="52"/>
      <c r="AS28" s="52"/>
      <c r="AT28" s="52"/>
      <c r="AU28" s="51" t="s">
        <v>53</v>
      </c>
      <c r="AV28" s="52">
        <f>SUM(AV6:AV26)</f>
        <v>62</v>
      </c>
      <c r="AW28" s="52"/>
      <c r="AX28" s="52"/>
      <c r="AY28" s="51"/>
      <c r="AZ28" s="52"/>
      <c r="BA28" s="52"/>
      <c r="BB28" s="133"/>
    </row>
    <row r="29" spans="1:56" ht="18" customHeight="1" x14ac:dyDescent="0.35">
      <c r="A29" s="21"/>
      <c r="B29" s="138"/>
      <c r="C29" s="64" t="s">
        <v>41</v>
      </c>
      <c r="D29" s="95" t="s">
        <v>41</v>
      </c>
      <c r="E29" s="95" t="s">
        <v>41</v>
      </c>
      <c r="F29" s="95" t="s">
        <v>41</v>
      </c>
      <c r="G29" s="95" t="s">
        <v>41</v>
      </c>
      <c r="H29" s="95" t="s">
        <v>41</v>
      </c>
      <c r="I29" s="95" t="s">
        <v>41</v>
      </c>
      <c r="J29" s="95" t="s">
        <v>41</v>
      </c>
      <c r="K29" s="95" t="s">
        <v>41</v>
      </c>
      <c r="L29" s="96"/>
      <c r="M29" s="96"/>
      <c r="N29" s="96"/>
      <c r="O29" s="96"/>
      <c r="P29" s="95"/>
      <c r="Q29" s="95"/>
      <c r="R29" s="96"/>
      <c r="S29" s="96"/>
      <c r="T29" s="96"/>
      <c r="U29" s="96"/>
      <c r="V29" s="96"/>
      <c r="W29" s="95"/>
      <c r="X29" s="95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6"/>
      <c r="AO29" s="96"/>
      <c r="AP29" s="102"/>
      <c r="AQ29" s="140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133"/>
    </row>
    <row r="30" spans="1:56" ht="18" customHeight="1" x14ac:dyDescent="0.3">
      <c r="B30" s="272"/>
      <c r="C30" s="273"/>
      <c r="D30" s="273"/>
      <c r="E30" s="273"/>
      <c r="F30" s="273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273"/>
      <c r="W30" s="273"/>
      <c r="X30" s="273"/>
      <c r="Y30" s="273"/>
      <c r="Z30" s="273"/>
      <c r="AA30" s="273"/>
      <c r="AB30" s="273"/>
      <c r="AC30" s="273"/>
      <c r="AD30" s="273"/>
      <c r="AE30" s="273"/>
      <c r="AF30" s="273"/>
      <c r="AG30" s="273"/>
      <c r="AH30" s="273"/>
      <c r="AI30" s="273"/>
      <c r="AJ30" s="273"/>
      <c r="AK30" s="273"/>
      <c r="AL30" s="273"/>
      <c r="AM30" s="273"/>
      <c r="AN30" s="273"/>
      <c r="AO30" s="273"/>
      <c r="AP30" s="273"/>
      <c r="AQ30" s="273"/>
      <c r="AR30" s="52"/>
      <c r="AS30" s="52"/>
      <c r="AT30" s="52"/>
      <c r="AU30" s="52"/>
      <c r="AV30" s="52"/>
      <c r="AW30" s="52"/>
      <c r="AX30" s="31"/>
      <c r="AY30" s="23" t="s">
        <v>54</v>
      </c>
      <c r="AZ30" s="23" t="s">
        <v>55</v>
      </c>
      <c r="BA30" s="25" t="s">
        <v>28</v>
      </c>
      <c r="BB30" s="133"/>
    </row>
    <row r="31" spans="1:56" ht="18" customHeight="1" x14ac:dyDescent="0.25">
      <c r="B31" s="132"/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39" t="s">
        <v>56</v>
      </c>
      <c r="AY31" s="25" t="s">
        <v>40</v>
      </c>
      <c r="AZ31" s="31">
        <f>SUM(AV8)</f>
        <v>36</v>
      </c>
      <c r="BA31" s="31">
        <f>(AZ31/$AV$28)*100</f>
        <v>58.064516129032263</v>
      </c>
      <c r="BB31" s="133"/>
    </row>
    <row r="32" spans="1:56" ht="18" customHeight="1" x14ac:dyDescent="0.25">
      <c r="B32" s="14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39" t="s">
        <v>57</v>
      </c>
      <c r="AY32" s="25" t="s">
        <v>58</v>
      </c>
      <c r="AZ32" s="31">
        <f>SUM(AV9:AV16)</f>
        <v>0</v>
      </c>
      <c r="BA32" s="31">
        <f>(AZ32/$AV$28)*100</f>
        <v>0</v>
      </c>
      <c r="BB32" s="133"/>
    </row>
    <row r="33" spans="1:54" ht="18" customHeight="1" x14ac:dyDescent="0.25">
      <c r="B33" s="132"/>
      <c r="C33" s="275" t="s">
        <v>87</v>
      </c>
      <c r="D33" s="276"/>
      <c r="E33" s="276"/>
      <c r="F33" s="276"/>
      <c r="G33" s="276"/>
      <c r="H33" s="277"/>
      <c r="I33" s="136"/>
      <c r="J33" s="275" t="s">
        <v>88</v>
      </c>
      <c r="K33" s="276"/>
      <c r="L33" s="276"/>
      <c r="M33" s="276"/>
      <c r="N33" s="276"/>
      <c r="O33" s="277"/>
      <c r="P33" s="52"/>
      <c r="Q33" s="278" t="s">
        <v>89</v>
      </c>
      <c r="R33" s="279"/>
      <c r="S33" s="279"/>
      <c r="T33" s="279"/>
      <c r="U33" s="279"/>
      <c r="V33" s="280"/>
      <c r="W33" s="52"/>
      <c r="X33" s="52"/>
      <c r="Y33" s="278" t="s">
        <v>90</v>
      </c>
      <c r="Z33" s="287"/>
      <c r="AA33" s="287"/>
      <c r="AB33" s="287"/>
      <c r="AC33" s="287"/>
      <c r="AD33" s="287"/>
      <c r="AE33" s="287"/>
      <c r="AF33" s="288"/>
      <c r="AG33" s="52"/>
      <c r="AH33" s="295" t="s">
        <v>94</v>
      </c>
      <c r="AI33" s="279"/>
      <c r="AJ33" s="279"/>
      <c r="AK33" s="279"/>
      <c r="AL33" s="279"/>
      <c r="AM33" s="279"/>
      <c r="AN33" s="279"/>
      <c r="AO33" s="280"/>
      <c r="AP33" s="52"/>
      <c r="AQ33" s="52"/>
      <c r="AR33" s="52"/>
      <c r="AS33" s="52"/>
      <c r="AT33" s="52"/>
      <c r="AU33" s="52"/>
      <c r="AV33" s="52"/>
      <c r="AW33" s="52"/>
      <c r="AX33" s="39" t="s">
        <v>59</v>
      </c>
      <c r="AY33" s="25" t="s">
        <v>60</v>
      </c>
      <c r="AZ33" s="31">
        <f>SUM(AV21:AV26)</f>
        <v>0</v>
      </c>
      <c r="BA33" s="31">
        <f t="shared" ref="BA33:BA34" si="1">(AZ33/$AV$28)*100</f>
        <v>0</v>
      </c>
      <c r="BB33" s="133"/>
    </row>
    <row r="34" spans="1:54" ht="18" customHeight="1" x14ac:dyDescent="0.25">
      <c r="B34" s="145"/>
      <c r="C34" s="136"/>
      <c r="D34" s="136"/>
      <c r="E34" s="136"/>
      <c r="F34" s="136"/>
      <c r="G34" s="136"/>
      <c r="H34" s="136"/>
      <c r="I34" s="136"/>
      <c r="J34" s="143"/>
      <c r="K34" s="143"/>
      <c r="L34" s="143"/>
      <c r="M34" s="143"/>
      <c r="N34" s="143"/>
      <c r="O34" s="143"/>
      <c r="P34" s="52"/>
      <c r="Q34" s="281"/>
      <c r="R34" s="282"/>
      <c r="S34" s="282"/>
      <c r="T34" s="282"/>
      <c r="U34" s="282"/>
      <c r="V34" s="283"/>
      <c r="W34" s="143"/>
      <c r="X34" s="143"/>
      <c r="Y34" s="289"/>
      <c r="Z34" s="290"/>
      <c r="AA34" s="290"/>
      <c r="AB34" s="290"/>
      <c r="AC34" s="290"/>
      <c r="AD34" s="290"/>
      <c r="AE34" s="290"/>
      <c r="AF34" s="291"/>
      <c r="AG34" s="52"/>
      <c r="AH34" s="281"/>
      <c r="AI34" s="282"/>
      <c r="AJ34" s="282"/>
      <c r="AK34" s="282"/>
      <c r="AL34" s="282"/>
      <c r="AM34" s="282"/>
      <c r="AN34" s="282"/>
      <c r="AO34" s="283"/>
      <c r="AP34" s="52"/>
      <c r="AQ34" s="52"/>
      <c r="AR34" s="52"/>
      <c r="AS34" s="52"/>
      <c r="AT34" s="52"/>
      <c r="AU34" s="52"/>
      <c r="AV34" s="52"/>
      <c r="AW34" s="52"/>
      <c r="AX34" s="39" t="s">
        <v>61</v>
      </c>
      <c r="AY34" s="25" t="s">
        <v>62</v>
      </c>
      <c r="AZ34" s="31">
        <f>SUM(AV17:AV20)</f>
        <v>0</v>
      </c>
      <c r="BA34" s="31">
        <f t="shared" si="1"/>
        <v>0</v>
      </c>
      <c r="BB34" s="133"/>
    </row>
    <row r="35" spans="1:54" ht="18" customHeight="1" x14ac:dyDescent="0.25">
      <c r="B35" s="145"/>
      <c r="C35" s="136"/>
      <c r="D35" s="136"/>
      <c r="E35" s="136"/>
      <c r="F35" s="136"/>
      <c r="G35" s="136"/>
      <c r="H35" s="136"/>
      <c r="I35" s="136"/>
      <c r="J35" s="146"/>
      <c r="K35" s="143"/>
      <c r="L35" s="143"/>
      <c r="M35" s="146"/>
      <c r="N35" s="143"/>
      <c r="O35" s="143"/>
      <c r="P35" s="52"/>
      <c r="Q35" s="281"/>
      <c r="R35" s="282"/>
      <c r="S35" s="282"/>
      <c r="T35" s="282"/>
      <c r="U35" s="282"/>
      <c r="V35" s="283"/>
      <c r="W35" s="143"/>
      <c r="X35" s="143"/>
      <c r="Y35" s="289"/>
      <c r="Z35" s="290"/>
      <c r="AA35" s="290"/>
      <c r="AB35" s="290"/>
      <c r="AC35" s="290"/>
      <c r="AD35" s="290"/>
      <c r="AE35" s="290"/>
      <c r="AF35" s="291"/>
      <c r="AG35" s="52"/>
      <c r="AH35" s="284"/>
      <c r="AI35" s="285"/>
      <c r="AJ35" s="285"/>
      <c r="AK35" s="285"/>
      <c r="AL35" s="285"/>
      <c r="AM35" s="285"/>
      <c r="AN35" s="285"/>
      <c r="AO35" s="286"/>
      <c r="AP35" s="52"/>
      <c r="AQ35" s="52"/>
      <c r="AR35" s="52"/>
      <c r="AS35" s="52"/>
      <c r="AT35" s="52"/>
      <c r="AU35" s="52"/>
      <c r="AV35" s="52"/>
      <c r="AW35" s="52"/>
      <c r="AX35" s="147"/>
      <c r="AY35" s="52"/>
      <c r="AZ35" s="52"/>
      <c r="BA35" s="52"/>
      <c r="BB35" s="133"/>
    </row>
    <row r="36" spans="1:54" ht="18" customHeight="1" x14ac:dyDescent="0.25">
      <c r="A36" s="47"/>
      <c r="B36" s="148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281"/>
      <c r="R36" s="282"/>
      <c r="S36" s="282"/>
      <c r="T36" s="282"/>
      <c r="U36" s="282"/>
      <c r="V36" s="283"/>
      <c r="W36" s="47"/>
      <c r="X36" s="47"/>
      <c r="Y36" s="289"/>
      <c r="Z36" s="290"/>
      <c r="AA36" s="290"/>
      <c r="AB36" s="290"/>
      <c r="AC36" s="290"/>
      <c r="AD36" s="290"/>
      <c r="AE36" s="290"/>
      <c r="AF36" s="291"/>
      <c r="AG36" s="47"/>
      <c r="AH36" s="47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133"/>
    </row>
    <row r="37" spans="1:54" ht="18" customHeight="1" x14ac:dyDescent="0.25">
      <c r="A37" s="47"/>
      <c r="B37" s="149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281"/>
      <c r="R37" s="282"/>
      <c r="S37" s="282"/>
      <c r="T37" s="282"/>
      <c r="U37" s="282"/>
      <c r="V37" s="283"/>
      <c r="W37" s="49"/>
      <c r="X37" s="49"/>
      <c r="Y37" s="289"/>
      <c r="Z37" s="290"/>
      <c r="AA37" s="290"/>
      <c r="AB37" s="290"/>
      <c r="AC37" s="290"/>
      <c r="AD37" s="290"/>
      <c r="AE37" s="290"/>
      <c r="AF37" s="291"/>
      <c r="AG37" s="49"/>
      <c r="AH37" s="47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133"/>
    </row>
    <row r="38" spans="1:54" ht="18" customHeight="1" x14ac:dyDescent="0.25">
      <c r="A38" s="47"/>
      <c r="B38" s="137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284"/>
      <c r="R38" s="285"/>
      <c r="S38" s="285"/>
      <c r="T38" s="285"/>
      <c r="U38" s="285"/>
      <c r="V38" s="286"/>
      <c r="W38" s="47"/>
      <c r="X38" s="49"/>
      <c r="Y38" s="292"/>
      <c r="Z38" s="293"/>
      <c r="AA38" s="293"/>
      <c r="AB38" s="293"/>
      <c r="AC38" s="293"/>
      <c r="AD38" s="293"/>
      <c r="AE38" s="293"/>
      <c r="AF38" s="294"/>
      <c r="AG38" s="49"/>
      <c r="AH38" s="47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133"/>
    </row>
    <row r="39" spans="1:54" ht="18" customHeight="1" x14ac:dyDescent="0.25">
      <c r="A39" s="47"/>
      <c r="B39" s="137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8"/>
      <c r="R39" s="49"/>
      <c r="S39" s="47"/>
      <c r="T39" s="49"/>
      <c r="U39" s="49"/>
      <c r="V39" s="47"/>
      <c r="W39" s="47"/>
      <c r="X39" s="49"/>
      <c r="Y39" s="49"/>
      <c r="Z39" s="49"/>
      <c r="AA39" s="49"/>
      <c r="AB39" s="47"/>
      <c r="AC39" s="47"/>
      <c r="AD39" s="47"/>
      <c r="AE39" s="47"/>
      <c r="AF39" s="47"/>
      <c r="AG39" s="49"/>
      <c r="AH39" s="47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133"/>
    </row>
    <row r="40" spans="1:54" ht="18" customHeight="1" x14ac:dyDescent="0.25">
      <c r="A40" s="47"/>
      <c r="B40" s="137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7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133"/>
    </row>
    <row r="41" spans="1:54" ht="12.5" x14ac:dyDescent="0.25">
      <c r="A41" s="47"/>
      <c r="B41" s="149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7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133"/>
    </row>
    <row r="42" spans="1:54" ht="12.5" x14ac:dyDescent="0.25">
      <c r="A42" s="47"/>
      <c r="B42" s="137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8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7"/>
      <c r="AG42" s="49"/>
      <c r="AH42" s="47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133"/>
    </row>
    <row r="43" spans="1:54" ht="12.5" x14ac:dyDescent="0.25">
      <c r="A43" s="47"/>
      <c r="B43" s="137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8"/>
      <c r="R43" s="49"/>
      <c r="S43" s="47"/>
      <c r="T43" s="47"/>
      <c r="U43" s="47"/>
      <c r="V43" s="47"/>
      <c r="W43" s="47"/>
      <c r="X43" s="47"/>
      <c r="Y43" s="49"/>
      <c r="Z43" s="47"/>
      <c r="AA43" s="47"/>
      <c r="AB43" s="47"/>
      <c r="AC43" s="47"/>
      <c r="AD43" s="47"/>
      <c r="AE43" s="47"/>
      <c r="AF43" s="49"/>
      <c r="AG43" s="49"/>
      <c r="AH43" s="47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133"/>
    </row>
    <row r="44" spans="1:54" ht="12.5" x14ac:dyDescent="0.25">
      <c r="A44" s="47"/>
      <c r="B44" s="137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7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133"/>
    </row>
    <row r="45" spans="1:54" ht="12.5" x14ac:dyDescent="0.25">
      <c r="A45" s="47"/>
      <c r="B45" s="149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7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133"/>
    </row>
    <row r="46" spans="1:54" ht="12.5" x14ac:dyDescent="0.25">
      <c r="A46" s="47"/>
      <c r="B46" s="137"/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8"/>
      <c r="R46" s="49"/>
      <c r="S46" s="47"/>
      <c r="T46" s="47"/>
      <c r="U46" s="47"/>
      <c r="V46" s="47"/>
      <c r="W46" s="49"/>
      <c r="X46" s="49"/>
      <c r="Y46" s="49"/>
      <c r="Z46" s="47"/>
      <c r="AA46" s="47"/>
      <c r="AB46" s="47"/>
      <c r="AC46" s="47"/>
      <c r="AD46" s="47"/>
      <c r="AE46" s="47"/>
      <c r="AF46" s="47"/>
      <c r="AG46" s="49"/>
      <c r="AH46" s="47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133"/>
    </row>
    <row r="47" spans="1:54" ht="12.5" x14ac:dyDescent="0.25">
      <c r="A47" s="47"/>
      <c r="B47" s="137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8"/>
      <c r="R47" s="49"/>
      <c r="S47" s="47"/>
      <c r="T47" s="47"/>
      <c r="U47" s="49"/>
      <c r="V47" s="47"/>
      <c r="W47" s="49"/>
      <c r="X47" s="49"/>
      <c r="Y47" s="49"/>
      <c r="Z47" s="47"/>
      <c r="AA47" s="47"/>
      <c r="AB47" s="47"/>
      <c r="AC47" s="47"/>
      <c r="AD47" s="47"/>
      <c r="AE47" s="47"/>
      <c r="AF47" s="47"/>
      <c r="AG47" s="49"/>
      <c r="AH47" s="47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133"/>
    </row>
    <row r="48" spans="1:54" ht="12.5" x14ac:dyDescent="0.25">
      <c r="A48" s="47"/>
      <c r="B48" s="137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8"/>
      <c r="R48" s="49"/>
      <c r="S48" s="47"/>
      <c r="T48" s="49"/>
      <c r="U48" s="47"/>
      <c r="V48" s="49"/>
      <c r="W48" s="49"/>
      <c r="X48" s="49"/>
      <c r="Y48" s="49"/>
      <c r="Z48" s="49"/>
      <c r="AA48" s="47"/>
      <c r="AB48" s="47"/>
      <c r="AC48" s="47"/>
      <c r="AD48" s="47"/>
      <c r="AE48" s="47"/>
      <c r="AF48" s="47"/>
      <c r="AG48" s="49"/>
      <c r="AH48" s="47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133"/>
    </row>
    <row r="49" spans="1:54" ht="12.5" x14ac:dyDescent="0.25">
      <c r="A49" s="47"/>
      <c r="B49" s="137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7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133"/>
    </row>
    <row r="50" spans="1:54" ht="12.5" x14ac:dyDescent="0.25">
      <c r="A50" s="47"/>
      <c r="B50" s="149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49"/>
      <c r="S50" s="49"/>
      <c r="T50" s="47"/>
      <c r="U50" s="47"/>
      <c r="V50" s="47"/>
      <c r="W50" s="47"/>
      <c r="X50" s="47"/>
      <c r="Y50" s="47"/>
      <c r="Z50" s="49"/>
      <c r="AA50" s="49"/>
      <c r="AB50" s="49"/>
      <c r="AC50" s="49"/>
      <c r="AD50" s="49"/>
      <c r="AE50" s="49"/>
      <c r="AF50" s="49"/>
      <c r="AG50" s="49"/>
      <c r="AH50" s="47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133"/>
    </row>
    <row r="51" spans="1:54" ht="12.5" x14ac:dyDescent="0.25">
      <c r="A51" s="47"/>
      <c r="B51" s="137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8"/>
      <c r="R51" s="47"/>
      <c r="S51" s="47"/>
      <c r="T51" s="49"/>
      <c r="U51" s="49"/>
      <c r="V51" s="49"/>
      <c r="W51" s="49"/>
      <c r="X51" s="49"/>
      <c r="Y51" s="47"/>
      <c r="Z51" s="47"/>
      <c r="AA51" s="47"/>
      <c r="AB51" s="47"/>
      <c r="AC51" s="47"/>
      <c r="AD51" s="47"/>
      <c r="AE51" s="47"/>
      <c r="AF51" s="47"/>
      <c r="AG51" s="49"/>
      <c r="AH51" s="47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133"/>
    </row>
    <row r="52" spans="1:54" ht="12.5" x14ac:dyDescent="0.25">
      <c r="A52" s="47"/>
      <c r="B52" s="137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8"/>
      <c r="R52" s="47"/>
      <c r="S52" s="47"/>
      <c r="T52" s="47"/>
      <c r="U52" s="47"/>
      <c r="V52" s="49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9"/>
      <c r="AH52" s="47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133"/>
    </row>
    <row r="53" spans="1:54" ht="12.5" x14ac:dyDescent="0.25">
      <c r="A53" s="47"/>
      <c r="B53" s="137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8"/>
      <c r="R53" s="47"/>
      <c r="S53" s="47"/>
      <c r="T53" s="47"/>
      <c r="U53" s="47"/>
      <c r="V53" s="49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9"/>
      <c r="AH53" s="47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133"/>
    </row>
    <row r="54" spans="1:54" ht="12.5" x14ac:dyDescent="0.25">
      <c r="A54" s="47"/>
      <c r="B54" s="137"/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8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9"/>
      <c r="AH54" s="47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133"/>
    </row>
    <row r="55" spans="1:54" ht="12.5" x14ac:dyDescent="0.25">
      <c r="A55" s="47"/>
      <c r="B55" s="137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7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133"/>
    </row>
    <row r="56" spans="1:54" ht="13" thickBot="1" x14ac:dyDescent="0.3">
      <c r="A56" s="47"/>
      <c r="B56" s="150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2"/>
      <c r="AJ56" s="152"/>
      <c r="AK56" s="152"/>
      <c r="AL56" s="152"/>
      <c r="AM56" s="152"/>
      <c r="AN56" s="152"/>
      <c r="AO56" s="152"/>
      <c r="AP56" s="152"/>
      <c r="AQ56" s="152"/>
      <c r="AR56" s="152"/>
      <c r="AS56" s="152"/>
      <c r="AT56" s="152"/>
      <c r="AU56" s="152"/>
      <c r="AV56" s="152"/>
      <c r="AW56" s="152"/>
      <c r="AX56" s="152"/>
      <c r="AY56" s="152"/>
      <c r="AZ56" s="152"/>
      <c r="BA56" s="152"/>
      <c r="BB56" s="153"/>
    </row>
    <row r="57" spans="1:54" s="40" customFormat="1" ht="13" thickBot="1" x14ac:dyDescent="0.3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</row>
    <row r="58" spans="1:54" ht="12.5" x14ac:dyDescent="0.25">
      <c r="B58" s="129"/>
      <c r="C58" s="130"/>
      <c r="D58" s="130"/>
      <c r="E58" s="130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  <c r="AA58" s="130"/>
      <c r="AB58" s="130"/>
      <c r="AC58" s="130"/>
      <c r="AD58" s="130"/>
      <c r="AE58" s="130"/>
      <c r="AF58" s="130"/>
      <c r="AG58" s="130"/>
      <c r="AH58" s="130"/>
      <c r="AI58" s="130"/>
      <c r="AJ58" s="130"/>
      <c r="AK58" s="130"/>
      <c r="AL58" s="130"/>
      <c r="AM58" s="130"/>
      <c r="AN58" s="130"/>
      <c r="AO58" s="130"/>
      <c r="AP58" s="130"/>
      <c r="AQ58" s="130"/>
      <c r="AR58" s="130"/>
      <c r="AS58" s="130"/>
      <c r="AT58" s="130"/>
      <c r="AU58" s="130"/>
      <c r="AV58" s="130"/>
      <c r="AW58" s="130"/>
      <c r="AX58" s="130"/>
      <c r="AY58" s="130"/>
      <c r="AZ58" s="130"/>
      <c r="BA58" s="130"/>
      <c r="BB58" s="131"/>
    </row>
    <row r="59" spans="1:54" ht="13" customHeight="1" x14ac:dyDescent="0.25">
      <c r="B59" s="132"/>
      <c r="C59" s="52"/>
      <c r="D59" s="52"/>
      <c r="E59" s="52"/>
      <c r="F59" s="52"/>
      <c r="G59" s="52"/>
      <c r="H59" s="274" t="s">
        <v>92</v>
      </c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  <c r="BB59" s="133"/>
    </row>
    <row r="60" spans="1:54" ht="12.5" x14ac:dyDescent="0.25">
      <c r="B60" s="132"/>
      <c r="C60" s="52"/>
      <c r="D60" s="52"/>
      <c r="E60" s="52"/>
      <c r="F60" s="52"/>
      <c r="G60" s="52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  <c r="BB60" s="133"/>
    </row>
    <row r="61" spans="1:54" ht="15.5" x14ac:dyDescent="0.35">
      <c r="A61" s="21"/>
      <c r="B61" s="134"/>
      <c r="C61" s="135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23" t="s">
        <v>25</v>
      </c>
      <c r="AU61" s="23" t="s">
        <v>26</v>
      </c>
      <c r="AV61" s="23" t="s">
        <v>27</v>
      </c>
      <c r="AW61" s="23" t="s">
        <v>28</v>
      </c>
      <c r="AX61" s="52"/>
      <c r="AY61" s="23" t="s">
        <v>29</v>
      </c>
      <c r="AZ61" s="52"/>
      <c r="BA61" s="53"/>
      <c r="BB61" s="133"/>
    </row>
    <row r="62" spans="1:54" s="40" customFormat="1" ht="15.5" x14ac:dyDescent="0.35">
      <c r="A62" s="21"/>
      <c r="B62" s="134"/>
      <c r="C62" s="135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167"/>
      <c r="AT62" s="168" t="s">
        <v>98</v>
      </c>
      <c r="AU62" s="25" t="s">
        <v>99</v>
      </c>
      <c r="AV62" s="25">
        <f>COUNTIF($C$8:$AP$29,"PS")</f>
        <v>3</v>
      </c>
      <c r="AW62" s="25">
        <f>(AV62/$AV$28)*100</f>
        <v>4.838709677419355</v>
      </c>
      <c r="AX62" s="52"/>
      <c r="AY62" s="25" t="s">
        <v>31</v>
      </c>
      <c r="AZ62" s="52"/>
      <c r="BA62" s="53"/>
      <c r="BB62" s="133"/>
    </row>
    <row r="63" spans="1:54" ht="15.5" x14ac:dyDescent="0.35">
      <c r="A63" s="21"/>
      <c r="B63" s="13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  <c r="AQ63" s="125"/>
      <c r="AR63" s="52"/>
      <c r="AS63" s="54"/>
      <c r="AT63" s="24" t="s">
        <v>30</v>
      </c>
      <c r="AU63" s="25" t="s">
        <v>82</v>
      </c>
      <c r="AV63" s="25">
        <f>COUNTIF($C$8:$AP$29,"UI")</f>
        <v>18</v>
      </c>
      <c r="AW63" s="25">
        <f>(AV63/$AV$28)*100</f>
        <v>29.032258064516132</v>
      </c>
      <c r="AX63" s="52"/>
      <c r="AY63" s="25" t="s">
        <v>31</v>
      </c>
      <c r="AZ63" s="52"/>
      <c r="BA63" s="52"/>
      <c r="BB63" s="133"/>
    </row>
    <row r="64" spans="1:54" ht="15.5" x14ac:dyDescent="0.35">
      <c r="A64" s="21"/>
      <c r="B64" s="138"/>
      <c r="C64" s="139"/>
      <c r="D64" s="139"/>
      <c r="E64" s="139"/>
      <c r="F64" s="139"/>
      <c r="G64" s="139"/>
      <c r="H64" s="139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  <c r="X64" s="139"/>
      <c r="Y64" s="139"/>
      <c r="Z64" s="139"/>
      <c r="AA64" s="139"/>
      <c r="AB64" s="139"/>
      <c r="AC64" s="139"/>
      <c r="AD64" s="139"/>
      <c r="AE64" s="139"/>
      <c r="AF64" s="139"/>
      <c r="AG64" s="139"/>
      <c r="AH64" s="139"/>
      <c r="AI64" s="139"/>
      <c r="AJ64" s="139"/>
      <c r="AK64" s="139"/>
      <c r="AL64" s="139"/>
      <c r="AM64" s="139"/>
      <c r="AN64" s="139"/>
      <c r="AO64" s="139"/>
      <c r="AP64" s="139"/>
      <c r="AQ64" s="140"/>
      <c r="AR64" s="52"/>
      <c r="AS64" s="55"/>
      <c r="AT64" s="24" t="s">
        <v>83</v>
      </c>
      <c r="AU64" s="25" t="s">
        <v>84</v>
      </c>
      <c r="AV64" s="25">
        <f>COUNTIF($C$65:$AP$86,"LEx")</f>
        <v>8</v>
      </c>
      <c r="AW64" s="25">
        <f>(AV64/$AV$28)*100</f>
        <v>12.903225806451612</v>
      </c>
      <c r="AX64" s="52"/>
      <c r="AY64" s="25" t="s">
        <v>31</v>
      </c>
      <c r="AZ64" s="52"/>
      <c r="BA64" s="52"/>
      <c r="BB64" s="133"/>
    </row>
    <row r="65" spans="1:54" ht="15.5" x14ac:dyDescent="0.35">
      <c r="A65" s="21"/>
      <c r="B65" s="138"/>
      <c r="C65" s="56" t="s">
        <v>82</v>
      </c>
      <c r="D65" s="56" t="s">
        <v>82</v>
      </c>
      <c r="E65" s="56" t="s">
        <v>82</v>
      </c>
      <c r="F65" s="56" t="s">
        <v>82</v>
      </c>
      <c r="G65" s="56" t="s">
        <v>82</v>
      </c>
      <c r="H65" s="56" t="s">
        <v>82</v>
      </c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9"/>
      <c r="AJ65" s="47"/>
      <c r="AK65" s="47"/>
      <c r="AL65" s="47"/>
      <c r="AM65" s="47"/>
      <c r="AN65" s="47"/>
      <c r="AO65" s="47"/>
      <c r="AP65" s="47"/>
      <c r="AQ65" s="140"/>
      <c r="AR65" s="52"/>
      <c r="AS65" s="27"/>
      <c r="AT65" s="25" t="s">
        <v>64</v>
      </c>
      <c r="AU65" s="25" t="s">
        <v>41</v>
      </c>
      <c r="AV65" s="25">
        <f>COUNTIF($C$65:AP86,"P")</f>
        <v>38</v>
      </c>
      <c r="AW65" s="25">
        <f t="shared" ref="AW65:AW83" si="2">(AV65/$AV$28)*100</f>
        <v>61.29032258064516</v>
      </c>
      <c r="AX65" s="52"/>
      <c r="AY65" s="25" t="s">
        <v>35</v>
      </c>
      <c r="AZ65" s="52"/>
      <c r="BA65" s="52"/>
      <c r="BB65" s="133"/>
    </row>
    <row r="66" spans="1:54" ht="15.5" x14ac:dyDescent="0.35">
      <c r="A66" s="21"/>
      <c r="B66" s="138"/>
      <c r="C66" s="56" t="s">
        <v>82</v>
      </c>
      <c r="D66" s="56" t="s">
        <v>82</v>
      </c>
      <c r="E66" s="56" t="s">
        <v>82</v>
      </c>
      <c r="F66" s="56" t="s">
        <v>82</v>
      </c>
      <c r="G66" s="56" t="s">
        <v>82</v>
      </c>
      <c r="H66" s="56" t="s">
        <v>82</v>
      </c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140"/>
      <c r="AR66" s="52"/>
      <c r="AS66" s="28"/>
      <c r="AT66" s="25" t="s">
        <v>42</v>
      </c>
      <c r="AU66" s="25" t="s">
        <v>43</v>
      </c>
      <c r="AV66" s="25">
        <f>COUNTIF($C$65:$AP$86,"CrP")</f>
        <v>2</v>
      </c>
      <c r="AW66" s="25">
        <f t="shared" si="2"/>
        <v>3.225806451612903</v>
      </c>
      <c r="AX66" s="52"/>
      <c r="AY66" s="25" t="s">
        <v>44</v>
      </c>
      <c r="AZ66" s="52"/>
      <c r="BA66" s="52"/>
      <c r="BB66" s="133"/>
    </row>
    <row r="67" spans="1:54" ht="15.5" x14ac:dyDescent="0.35">
      <c r="A67" s="21"/>
      <c r="B67" s="138"/>
      <c r="C67" s="56" t="s">
        <v>82</v>
      </c>
      <c r="D67" s="56" t="s">
        <v>82</v>
      </c>
      <c r="E67" s="56" t="s">
        <v>82</v>
      </c>
      <c r="F67" s="56" t="s">
        <v>82</v>
      </c>
      <c r="G67" s="56" t="s">
        <v>82</v>
      </c>
      <c r="H67" s="56" t="s">
        <v>82</v>
      </c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47"/>
      <c r="AO67" s="47"/>
      <c r="AP67" s="47"/>
      <c r="AQ67" s="140"/>
      <c r="AR67" s="52"/>
      <c r="AS67" s="29"/>
      <c r="AT67" s="25" t="s">
        <v>65</v>
      </c>
      <c r="AU67" s="25" t="s">
        <v>45</v>
      </c>
      <c r="AV67" s="25">
        <f>COUNTIF($C$65:$AP$86,"MPLR")</f>
        <v>0</v>
      </c>
      <c r="AW67" s="25">
        <f t="shared" si="2"/>
        <v>0</v>
      </c>
      <c r="AX67" s="52"/>
      <c r="AY67" s="25" t="s">
        <v>44</v>
      </c>
      <c r="AZ67" s="52"/>
      <c r="BA67" s="52"/>
      <c r="BB67" s="133"/>
    </row>
    <row r="68" spans="1:54" ht="15.5" x14ac:dyDescent="0.35">
      <c r="A68" s="21"/>
      <c r="B68" s="138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8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M68" s="47"/>
      <c r="AN68" s="47"/>
      <c r="AO68" s="47"/>
      <c r="AP68" s="47"/>
      <c r="AQ68" s="140"/>
      <c r="AR68" s="52"/>
      <c r="AS68" s="30"/>
      <c r="AT68" s="25" t="s">
        <v>66</v>
      </c>
      <c r="AU68" s="25" t="s">
        <v>46</v>
      </c>
      <c r="AV68" s="25">
        <f>COUNTIF($C$65:$AP$86,"MPUD")</f>
        <v>0</v>
      </c>
      <c r="AW68" s="25">
        <f t="shared" si="2"/>
        <v>0</v>
      </c>
      <c r="AX68" s="52"/>
      <c r="AY68" s="25" t="s">
        <v>44</v>
      </c>
      <c r="AZ68" s="52"/>
      <c r="BA68" s="52"/>
      <c r="BB68" s="133"/>
    </row>
    <row r="69" spans="1:54" ht="15.5" x14ac:dyDescent="0.35">
      <c r="A69" s="21"/>
      <c r="B69" s="138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AM69" s="47"/>
      <c r="AN69" s="47"/>
      <c r="AO69" s="47"/>
      <c r="AP69" s="47"/>
      <c r="AQ69" s="140"/>
      <c r="AR69" s="52"/>
      <c r="AS69" s="32"/>
      <c r="AT69" s="25" t="s">
        <v>20</v>
      </c>
      <c r="AU69" s="25" t="s">
        <v>74</v>
      </c>
      <c r="AV69" s="25">
        <f>COUNTIF($C$65:$AP$86,"CP")</f>
        <v>0</v>
      </c>
      <c r="AW69" s="25">
        <f t="shared" si="2"/>
        <v>0</v>
      </c>
      <c r="AX69" s="52"/>
      <c r="AY69" s="25" t="s">
        <v>44</v>
      </c>
      <c r="AZ69" s="52"/>
      <c r="BA69" s="52"/>
      <c r="BB69" s="133"/>
    </row>
    <row r="70" spans="1:54" ht="15.5" x14ac:dyDescent="0.35">
      <c r="A70" s="21"/>
      <c r="B70" s="138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8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57"/>
      <c r="AL70" s="47"/>
      <c r="AM70" s="47"/>
      <c r="AN70" s="47"/>
      <c r="AO70" s="47"/>
      <c r="AP70" s="47"/>
      <c r="AQ70" s="140"/>
      <c r="AR70" s="52"/>
      <c r="AS70" s="33"/>
      <c r="AT70" s="25" t="s">
        <v>67</v>
      </c>
      <c r="AU70" s="25" t="s">
        <v>76</v>
      </c>
      <c r="AV70" s="25">
        <f>COUNTIF($C$65:$AP$86,"LDB")</f>
        <v>0</v>
      </c>
      <c r="AW70" s="25">
        <f t="shared" si="2"/>
        <v>0</v>
      </c>
      <c r="AX70" s="52"/>
      <c r="AY70" s="25" t="s">
        <v>44</v>
      </c>
      <c r="AZ70" s="52"/>
      <c r="BA70" s="52"/>
      <c r="BB70" s="133"/>
    </row>
    <row r="71" spans="1:54" ht="15.5" x14ac:dyDescent="0.35">
      <c r="A71" s="21"/>
      <c r="B71" s="138"/>
      <c r="C71" s="47"/>
      <c r="D71" s="169" t="s">
        <v>99</v>
      </c>
      <c r="E71" s="47"/>
      <c r="F71" s="47"/>
      <c r="G71" s="47"/>
      <c r="H71" s="47"/>
      <c r="I71" s="47"/>
      <c r="J71" s="47"/>
      <c r="K71" s="47"/>
      <c r="L71" s="48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8"/>
      <c r="AC71" s="47"/>
      <c r="AD71" s="47"/>
      <c r="AE71" s="47"/>
      <c r="AF71" s="47"/>
      <c r="AG71" s="47"/>
      <c r="AH71" s="47"/>
      <c r="AI71" s="47"/>
      <c r="AJ71" s="47"/>
      <c r="AK71" s="47"/>
      <c r="AL71" s="47"/>
      <c r="AM71" s="47"/>
      <c r="AN71" s="47"/>
      <c r="AO71" s="206" t="s">
        <v>43</v>
      </c>
      <c r="AP71" s="207" t="s">
        <v>43</v>
      </c>
      <c r="AQ71" s="140"/>
      <c r="AR71" s="52"/>
      <c r="AS71" s="34"/>
      <c r="AT71" s="25" t="s">
        <v>52</v>
      </c>
      <c r="AU71" s="25" t="s">
        <v>77</v>
      </c>
      <c r="AV71" s="25">
        <f>COUNTIF($C$65:$AP$86,"LB")</f>
        <v>0</v>
      </c>
      <c r="AW71" s="25">
        <f t="shared" si="2"/>
        <v>0</v>
      </c>
      <c r="AX71" s="52"/>
      <c r="AY71" s="25" t="s">
        <v>44</v>
      </c>
      <c r="AZ71" s="52"/>
      <c r="BA71" s="52"/>
      <c r="BB71" s="133"/>
    </row>
    <row r="72" spans="1:54" ht="15.5" x14ac:dyDescent="0.35">
      <c r="A72" s="21"/>
      <c r="B72" s="138"/>
      <c r="C72" s="47"/>
      <c r="D72" s="170" t="s">
        <v>99</v>
      </c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8"/>
      <c r="Q72" s="47"/>
      <c r="R72" s="47"/>
      <c r="S72" s="47"/>
      <c r="T72" s="47"/>
      <c r="U72" s="47"/>
      <c r="V72" s="48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M72" s="47"/>
      <c r="AN72" s="65" t="s">
        <v>41</v>
      </c>
      <c r="AO72" s="66" t="s">
        <v>84</v>
      </c>
      <c r="AP72" s="67" t="s">
        <v>84</v>
      </c>
      <c r="AQ72" s="140"/>
      <c r="AR72" s="52"/>
      <c r="AS72" s="35"/>
      <c r="AT72" s="25" t="s">
        <v>13</v>
      </c>
      <c r="AU72" s="25" t="s">
        <v>63</v>
      </c>
      <c r="AV72" s="25">
        <f>COUNTIF($C$65:$AP$86,"T")</f>
        <v>0</v>
      </c>
      <c r="AW72" s="25">
        <f t="shared" si="2"/>
        <v>0</v>
      </c>
      <c r="AX72" s="52"/>
      <c r="AY72" s="25" t="s">
        <v>44</v>
      </c>
      <c r="AZ72" s="52"/>
      <c r="BA72" s="52"/>
      <c r="BB72" s="133"/>
    </row>
    <row r="73" spans="1:54" ht="15.5" x14ac:dyDescent="0.35">
      <c r="A73" s="21"/>
      <c r="B73" s="138"/>
      <c r="C73" s="47"/>
      <c r="D73" s="171" t="s">
        <v>99</v>
      </c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  <c r="AM73" s="47"/>
      <c r="AN73" s="65"/>
      <c r="AO73" s="68" t="s">
        <v>84</v>
      </c>
      <c r="AP73" s="69" t="s">
        <v>84</v>
      </c>
      <c r="AQ73" s="140"/>
      <c r="AR73" s="52"/>
      <c r="AS73" s="36"/>
      <c r="AT73" s="25" t="s">
        <v>22</v>
      </c>
      <c r="AU73" s="25" t="s">
        <v>75</v>
      </c>
      <c r="AV73" s="25">
        <f>COUNTIF($C$65:$AP$86,"TG")</f>
        <v>0</v>
      </c>
      <c r="AW73" s="25">
        <f t="shared" si="2"/>
        <v>0</v>
      </c>
      <c r="AX73" s="52"/>
      <c r="AY73" s="25" t="s">
        <v>44</v>
      </c>
      <c r="AZ73" s="52"/>
      <c r="BA73" s="52"/>
      <c r="BB73" s="133"/>
    </row>
    <row r="74" spans="1:54" ht="15.5" x14ac:dyDescent="0.35">
      <c r="A74" s="21"/>
      <c r="B74" s="138"/>
      <c r="C74" s="65" t="s">
        <v>41</v>
      </c>
      <c r="D74" s="65" t="s">
        <v>41</v>
      </c>
      <c r="E74" s="65" t="s">
        <v>41</v>
      </c>
      <c r="F74" s="65" t="s">
        <v>41</v>
      </c>
      <c r="G74" s="65" t="s">
        <v>41</v>
      </c>
      <c r="H74" s="65" t="s">
        <v>41</v>
      </c>
      <c r="I74" s="65" t="s">
        <v>41</v>
      </c>
      <c r="J74" s="65" t="s">
        <v>41</v>
      </c>
      <c r="K74" s="65" t="s">
        <v>41</v>
      </c>
      <c r="L74" s="65" t="s">
        <v>41</v>
      </c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9"/>
      <c r="AF74" s="49"/>
      <c r="AG74" s="49"/>
      <c r="AH74" s="47"/>
      <c r="AI74" s="47"/>
      <c r="AJ74" s="47"/>
      <c r="AK74" s="47"/>
      <c r="AL74" s="47"/>
      <c r="AM74" s="47"/>
      <c r="AN74" s="65"/>
      <c r="AO74" s="68" t="s">
        <v>84</v>
      </c>
      <c r="AP74" s="69" t="s">
        <v>84</v>
      </c>
      <c r="AQ74" s="140"/>
      <c r="AR74" s="52"/>
      <c r="AS74" s="37"/>
      <c r="AT74" s="25" t="s">
        <v>47</v>
      </c>
      <c r="AU74" s="25" t="s">
        <v>78</v>
      </c>
      <c r="AV74" s="25">
        <f>COUNTIF($C$65:$AP$86,"TT")</f>
        <v>0</v>
      </c>
      <c r="AW74" s="25">
        <f t="shared" si="2"/>
        <v>0</v>
      </c>
      <c r="AX74" s="52"/>
      <c r="AY74" s="25" t="s">
        <v>48</v>
      </c>
      <c r="AZ74" s="52"/>
      <c r="BA74" s="52"/>
      <c r="BB74" s="133"/>
    </row>
    <row r="75" spans="1:54" ht="15.5" x14ac:dyDescent="0.35">
      <c r="A75" s="21"/>
      <c r="B75" s="138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 t="s">
        <v>41</v>
      </c>
      <c r="N75" s="47"/>
      <c r="O75" s="47"/>
      <c r="P75" s="47"/>
      <c r="Q75" s="47"/>
      <c r="R75" s="48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9"/>
      <c r="AD75" s="47"/>
      <c r="AE75" s="65" t="s">
        <v>41</v>
      </c>
      <c r="AF75" s="65" t="s">
        <v>41</v>
      </c>
      <c r="AG75" s="65" t="s">
        <v>41</v>
      </c>
      <c r="AH75" s="65" t="s">
        <v>41</v>
      </c>
      <c r="AI75" s="65" t="s">
        <v>41</v>
      </c>
      <c r="AJ75" s="65" t="s">
        <v>41</v>
      </c>
      <c r="AK75" s="65" t="s">
        <v>41</v>
      </c>
      <c r="AL75" s="65" t="s">
        <v>41</v>
      </c>
      <c r="AM75" s="65" t="s">
        <v>41</v>
      </c>
      <c r="AN75" s="65"/>
      <c r="AO75" s="70" t="s">
        <v>84</v>
      </c>
      <c r="AP75" s="71" t="s">
        <v>84</v>
      </c>
      <c r="AQ75" s="140"/>
      <c r="AR75" s="52"/>
      <c r="AS75" s="38"/>
      <c r="AT75" s="25" t="s">
        <v>49</v>
      </c>
      <c r="AU75" s="25" t="s">
        <v>79</v>
      </c>
      <c r="AV75" s="25">
        <f>COUNTIF($C$65:$AP$86,"TTP")</f>
        <v>0</v>
      </c>
      <c r="AW75" s="25">
        <f t="shared" si="2"/>
        <v>0</v>
      </c>
      <c r="AX75" s="52"/>
      <c r="AY75" s="25" t="s">
        <v>48</v>
      </c>
      <c r="AZ75" s="52"/>
      <c r="BA75" s="52"/>
      <c r="BB75" s="133"/>
    </row>
    <row r="76" spans="1:54" ht="15.5" x14ac:dyDescent="0.35">
      <c r="A76" s="21"/>
      <c r="B76" s="138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9"/>
      <c r="AC76" s="47"/>
      <c r="AD76" s="47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140"/>
      <c r="AR76" s="52"/>
      <c r="AS76" s="31"/>
      <c r="AT76" s="25" t="s">
        <v>50</v>
      </c>
      <c r="AU76" s="25" t="s">
        <v>80</v>
      </c>
      <c r="AV76" s="25">
        <f>COUNTIF($C$65:$AP$86,"QTE")</f>
        <v>0</v>
      </c>
      <c r="AW76" s="25">
        <f t="shared" si="2"/>
        <v>0</v>
      </c>
      <c r="AX76" s="52"/>
      <c r="AY76" s="25" t="s">
        <v>48</v>
      </c>
      <c r="AZ76" s="52"/>
      <c r="BA76" s="52"/>
      <c r="BB76" s="133"/>
    </row>
    <row r="77" spans="1:54" ht="12.5" x14ac:dyDescent="0.25">
      <c r="A77" s="26"/>
      <c r="B77" s="138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9"/>
      <c r="AB77" s="47"/>
      <c r="AC77" s="65" t="s">
        <v>41</v>
      </c>
      <c r="AD77" s="65" t="s">
        <v>41</v>
      </c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140"/>
      <c r="AR77" s="52"/>
      <c r="AS77" s="31"/>
      <c r="AT77" s="25" t="s">
        <v>51</v>
      </c>
      <c r="AU77" s="25" t="s">
        <v>85</v>
      </c>
      <c r="AV77" s="25">
        <f>COUNTIF($C$65:$AP$86,"QTEP")</f>
        <v>0</v>
      </c>
      <c r="AW77" s="25">
        <f t="shared" si="2"/>
        <v>0</v>
      </c>
      <c r="AX77" s="52"/>
      <c r="AY77" s="25" t="s">
        <v>48</v>
      </c>
      <c r="AZ77" s="52"/>
      <c r="BA77" s="52"/>
      <c r="BB77" s="133"/>
    </row>
    <row r="78" spans="1:54" ht="15.5" x14ac:dyDescent="0.35">
      <c r="A78" s="21"/>
      <c r="B78" s="138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 t="s">
        <v>41</v>
      </c>
      <c r="O78" s="47"/>
      <c r="P78" s="48"/>
      <c r="Q78" s="47"/>
      <c r="R78" s="47"/>
      <c r="S78" s="47"/>
      <c r="T78" s="47"/>
      <c r="U78" s="47"/>
      <c r="V78" s="47"/>
      <c r="W78" s="47"/>
      <c r="X78" s="47"/>
      <c r="Y78" s="49"/>
      <c r="Z78" s="47"/>
      <c r="AA78" s="47"/>
      <c r="AB78" s="65" t="s">
        <v>41</v>
      </c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140"/>
      <c r="AR78" s="52"/>
      <c r="AS78" s="42"/>
      <c r="AT78" s="31" t="s">
        <v>68</v>
      </c>
      <c r="AU78" s="25" t="s">
        <v>32</v>
      </c>
      <c r="AV78" s="25">
        <f>COUNTIF($C$65:$AP$86,"R1D")</f>
        <v>0</v>
      </c>
      <c r="AW78" s="25">
        <f t="shared" si="2"/>
        <v>0</v>
      </c>
      <c r="AX78" s="52"/>
      <c r="AY78" s="25" t="s">
        <v>33</v>
      </c>
      <c r="AZ78" s="52"/>
      <c r="BA78" s="52"/>
      <c r="BB78" s="133"/>
    </row>
    <row r="79" spans="1:54" ht="15.5" x14ac:dyDescent="0.35">
      <c r="A79" s="21"/>
      <c r="B79" s="138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 t="s">
        <v>41</v>
      </c>
      <c r="P79" s="49"/>
      <c r="Q79" s="47"/>
      <c r="R79" s="49"/>
      <c r="S79" s="47"/>
      <c r="T79" s="49"/>
      <c r="U79" s="47"/>
      <c r="V79" s="49"/>
      <c r="W79" s="47"/>
      <c r="X79" s="49"/>
      <c r="Y79" s="47"/>
      <c r="Z79" s="47"/>
      <c r="AA79" s="65" t="s">
        <v>41</v>
      </c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140"/>
      <c r="AR79" s="52"/>
      <c r="AS79" s="41"/>
      <c r="AT79" s="31" t="s">
        <v>69</v>
      </c>
      <c r="AU79" s="25" t="s">
        <v>34</v>
      </c>
      <c r="AV79" s="25">
        <f>COUNTIF($C$65:$AP$86,"R1A")</f>
        <v>0</v>
      </c>
      <c r="AW79" s="25">
        <f t="shared" si="2"/>
        <v>0</v>
      </c>
      <c r="AX79" s="52"/>
      <c r="AY79" s="25" t="s">
        <v>33</v>
      </c>
      <c r="AZ79" s="52"/>
      <c r="BA79" s="52"/>
      <c r="BB79" s="133"/>
    </row>
    <row r="80" spans="1:54" ht="15.5" x14ac:dyDescent="0.35">
      <c r="A80" s="21"/>
      <c r="B80" s="138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49"/>
      <c r="Q80" s="47"/>
      <c r="R80" s="50"/>
      <c r="S80" s="50"/>
      <c r="T80" s="50"/>
      <c r="U80" s="50"/>
      <c r="V80" s="50"/>
      <c r="W80" s="50"/>
      <c r="X80" s="50"/>
      <c r="Y80" s="50"/>
      <c r="Z80" s="65" t="s">
        <v>41</v>
      </c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140"/>
      <c r="AR80" s="52"/>
      <c r="AS80" s="43"/>
      <c r="AT80" s="31" t="s">
        <v>70</v>
      </c>
      <c r="AU80" s="25" t="s">
        <v>36</v>
      </c>
      <c r="AV80" s="25">
        <f>COUNTIF($C$65:$AP$86,"R2A")</f>
        <v>0</v>
      </c>
      <c r="AW80" s="25">
        <f t="shared" si="2"/>
        <v>0</v>
      </c>
      <c r="AX80" s="52"/>
      <c r="AY80" s="25" t="s">
        <v>33</v>
      </c>
      <c r="AZ80" s="52"/>
      <c r="BA80" s="52"/>
      <c r="BB80" s="133"/>
    </row>
    <row r="81" spans="1:54" ht="15.5" x14ac:dyDescent="0.35">
      <c r="A81" s="21"/>
      <c r="B81" s="138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 t="s">
        <v>41</v>
      </c>
      <c r="Q81" s="65" t="s">
        <v>41</v>
      </c>
      <c r="R81" s="65" t="s">
        <v>41</v>
      </c>
      <c r="S81" s="50"/>
      <c r="T81" s="50"/>
      <c r="U81" s="50"/>
      <c r="V81" s="50"/>
      <c r="W81" s="65" t="s">
        <v>41</v>
      </c>
      <c r="X81" s="65" t="s">
        <v>41</v>
      </c>
      <c r="Y81" s="65" t="s">
        <v>41</v>
      </c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140"/>
      <c r="AR81" s="52"/>
      <c r="AS81" s="44"/>
      <c r="AT81" s="25" t="s">
        <v>71</v>
      </c>
      <c r="AU81" s="25" t="s">
        <v>37</v>
      </c>
      <c r="AV81" s="25">
        <f>COUNTIF($C$65:$AP$86,"R3A")</f>
        <v>0</v>
      </c>
      <c r="AW81" s="25">
        <f t="shared" si="2"/>
        <v>0</v>
      </c>
      <c r="AX81" s="52"/>
      <c r="AY81" s="25" t="s">
        <v>33</v>
      </c>
      <c r="AZ81" s="52"/>
      <c r="BA81" s="52"/>
      <c r="BB81" s="133"/>
    </row>
    <row r="82" spans="1:54" ht="15.5" x14ac:dyDescent="0.35">
      <c r="A82" s="21"/>
      <c r="B82" s="138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 t="s">
        <v>41</v>
      </c>
      <c r="T82" s="65" t="s">
        <v>41</v>
      </c>
      <c r="U82" s="65" t="s">
        <v>41</v>
      </c>
      <c r="V82" s="65" t="s">
        <v>41</v>
      </c>
      <c r="W82" s="65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140"/>
      <c r="AR82" s="51" t="s">
        <v>107</v>
      </c>
      <c r="AS82" s="45"/>
      <c r="AT82" s="25" t="s">
        <v>72</v>
      </c>
      <c r="AU82" s="25" t="s">
        <v>38</v>
      </c>
      <c r="AV82" s="25">
        <f>COUNTIF($C$65:$AP$86,"BD")</f>
        <v>0</v>
      </c>
      <c r="AW82" s="25">
        <f t="shared" si="2"/>
        <v>0</v>
      </c>
      <c r="AX82" s="52"/>
      <c r="AY82" s="25" t="s">
        <v>33</v>
      </c>
      <c r="AZ82" s="52"/>
      <c r="BA82" s="52"/>
      <c r="BB82" s="133"/>
    </row>
    <row r="83" spans="1:54" ht="15.5" x14ac:dyDescent="0.35">
      <c r="A83" s="21"/>
      <c r="B83" s="138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140"/>
      <c r="AR83" s="52"/>
      <c r="AS83" s="46"/>
      <c r="AT83" s="25" t="s">
        <v>73</v>
      </c>
      <c r="AU83" s="25" t="s">
        <v>39</v>
      </c>
      <c r="AV83" s="25">
        <f>COUNTIF($C$65:$AP$86,"BA")</f>
        <v>0</v>
      </c>
      <c r="AW83" s="25">
        <f t="shared" si="2"/>
        <v>0</v>
      </c>
      <c r="AX83" s="52"/>
      <c r="AY83" s="25" t="s">
        <v>33</v>
      </c>
      <c r="AZ83" s="52"/>
      <c r="BA83" s="52"/>
      <c r="BB83" s="133"/>
    </row>
    <row r="84" spans="1:54" ht="15.5" x14ac:dyDescent="0.35">
      <c r="A84" s="21"/>
      <c r="B84" s="138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140"/>
      <c r="AR84" s="52"/>
      <c r="AS84" s="52"/>
      <c r="AT84" s="52"/>
      <c r="AU84" s="52"/>
      <c r="AV84" s="52"/>
      <c r="AW84" s="52"/>
      <c r="AX84" s="52"/>
      <c r="AY84" s="51"/>
      <c r="AZ84" s="52"/>
      <c r="BA84" s="52"/>
      <c r="BB84" s="133"/>
    </row>
    <row r="85" spans="1:54" ht="15.5" x14ac:dyDescent="0.35">
      <c r="A85" s="21"/>
      <c r="B85" s="138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140"/>
      <c r="AR85" s="52"/>
      <c r="AS85" s="52"/>
      <c r="AT85" s="52"/>
      <c r="AU85" s="51" t="s">
        <v>53</v>
      </c>
      <c r="AV85" s="52">
        <f>SUM(AV63:AV83)</f>
        <v>66</v>
      </c>
      <c r="AW85" s="52"/>
      <c r="AX85" s="52"/>
      <c r="AY85" s="51"/>
      <c r="AZ85" s="52"/>
      <c r="BA85" s="52"/>
      <c r="BB85" s="133"/>
    </row>
    <row r="86" spans="1:54" ht="15.5" x14ac:dyDescent="0.35">
      <c r="A86" s="21"/>
      <c r="B86" s="138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140"/>
      <c r="AR86" s="52"/>
      <c r="AS86" s="52"/>
      <c r="AT86" s="52"/>
      <c r="AU86" s="52"/>
      <c r="AV86" s="52"/>
      <c r="AW86" s="52"/>
      <c r="AX86" s="52"/>
      <c r="AY86" s="52"/>
      <c r="AZ86" s="52"/>
      <c r="BA86" s="52"/>
      <c r="BB86" s="133"/>
    </row>
    <row r="87" spans="1:54" ht="13" x14ac:dyDescent="0.3">
      <c r="A87" s="40"/>
      <c r="B87" s="272"/>
      <c r="C87" s="273"/>
      <c r="D87" s="273"/>
      <c r="E87" s="273"/>
      <c r="F87" s="273"/>
      <c r="G87" s="273"/>
      <c r="H87" s="273"/>
      <c r="I87" s="273"/>
      <c r="J87" s="273"/>
      <c r="K87" s="273"/>
      <c r="L87" s="273"/>
      <c r="M87" s="273"/>
      <c r="N87" s="273"/>
      <c r="O87" s="273"/>
      <c r="P87" s="273"/>
      <c r="Q87" s="273"/>
      <c r="R87" s="273"/>
      <c r="S87" s="273"/>
      <c r="T87" s="273"/>
      <c r="U87" s="273"/>
      <c r="V87" s="273"/>
      <c r="W87" s="273"/>
      <c r="X87" s="273"/>
      <c r="Y87" s="273"/>
      <c r="Z87" s="273"/>
      <c r="AA87" s="273"/>
      <c r="AB87" s="273"/>
      <c r="AC87" s="273"/>
      <c r="AD87" s="273"/>
      <c r="AE87" s="273"/>
      <c r="AF87" s="273"/>
      <c r="AG87" s="273"/>
      <c r="AH87" s="273"/>
      <c r="AI87" s="273"/>
      <c r="AJ87" s="273"/>
      <c r="AK87" s="273"/>
      <c r="AL87" s="273"/>
      <c r="AM87" s="273"/>
      <c r="AN87" s="273"/>
      <c r="AO87" s="273"/>
      <c r="AP87" s="273"/>
      <c r="AQ87" s="273"/>
      <c r="AR87" s="52"/>
      <c r="AS87" s="52"/>
      <c r="AT87" s="52"/>
      <c r="AU87" s="52"/>
      <c r="AV87" s="51"/>
      <c r="AW87" s="52"/>
      <c r="AX87" s="31"/>
      <c r="AY87" s="23" t="s">
        <v>54</v>
      </c>
      <c r="AZ87" s="23" t="s">
        <v>55</v>
      </c>
      <c r="BA87" s="25" t="s">
        <v>28</v>
      </c>
      <c r="BB87" s="133"/>
    </row>
    <row r="88" spans="1:54" ht="12.5" x14ac:dyDescent="0.25">
      <c r="A88" s="40"/>
      <c r="B88" s="132"/>
      <c r="C88" s="143"/>
      <c r="D88" s="143"/>
      <c r="E88" s="143"/>
      <c r="F88" s="143"/>
      <c r="G88" s="143"/>
      <c r="H88" s="143"/>
      <c r="I88" s="143"/>
      <c r="J88" s="143"/>
      <c r="K88" s="143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43"/>
      <c r="Y88" s="143"/>
      <c r="Z88" s="143"/>
      <c r="AA88" s="143"/>
      <c r="AB88" s="143"/>
      <c r="AC88" s="143"/>
      <c r="AD88" s="143"/>
      <c r="AE88" s="143"/>
      <c r="AF88" s="143"/>
      <c r="AG88" s="143"/>
      <c r="AH88" s="143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1"/>
      <c r="AW88" s="52"/>
      <c r="AX88" s="39" t="s">
        <v>56</v>
      </c>
      <c r="AY88" s="25" t="s">
        <v>40</v>
      </c>
      <c r="AZ88" s="31">
        <f>SUM(AV65)</f>
        <v>38</v>
      </c>
      <c r="BA88" s="31">
        <f>(AZ88/$AV$28)*100</f>
        <v>61.29032258064516</v>
      </c>
      <c r="BB88" s="133"/>
    </row>
    <row r="89" spans="1:54" ht="12.5" x14ac:dyDescent="0.25">
      <c r="A89" s="40"/>
      <c r="B89" s="144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52"/>
      <c r="AL89" s="52"/>
      <c r="AM89" s="52"/>
      <c r="AN89" s="52"/>
      <c r="AO89" s="52"/>
      <c r="AP89" s="52"/>
      <c r="AQ89" s="52"/>
      <c r="AR89" s="52"/>
      <c r="AS89" s="52"/>
      <c r="AT89" s="52"/>
      <c r="AU89" s="52"/>
      <c r="AV89" s="51"/>
      <c r="AW89" s="52"/>
      <c r="AX89" s="39" t="s">
        <v>57</v>
      </c>
      <c r="AY89" s="25" t="s">
        <v>58</v>
      </c>
      <c r="AZ89" s="31">
        <f>SUM(AV66:AV73)</f>
        <v>2</v>
      </c>
      <c r="BA89" s="31">
        <f>(AZ89/$AV$28)*100</f>
        <v>3.225806451612903</v>
      </c>
      <c r="BB89" s="133"/>
    </row>
    <row r="90" spans="1:54" ht="12.5" customHeight="1" x14ac:dyDescent="0.25">
      <c r="A90" s="40"/>
      <c r="B90" s="132"/>
      <c r="C90" s="136"/>
      <c r="D90" s="136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  <c r="P90" s="52"/>
      <c r="Q90" s="156"/>
      <c r="R90" s="157"/>
      <c r="S90" s="157"/>
      <c r="T90" s="157"/>
      <c r="U90" s="157"/>
      <c r="V90" s="157"/>
      <c r="W90" s="52"/>
      <c r="X90" s="52"/>
      <c r="Y90" s="156"/>
      <c r="Z90" s="156"/>
      <c r="AA90" s="156"/>
      <c r="AB90" s="156"/>
      <c r="AC90" s="156"/>
      <c r="AD90" s="156"/>
      <c r="AE90" s="156"/>
      <c r="AF90" s="156"/>
      <c r="AG90" s="52"/>
      <c r="AH90" s="156"/>
      <c r="AI90" s="157"/>
      <c r="AJ90" s="157"/>
      <c r="AK90" s="157"/>
      <c r="AL90" s="157"/>
      <c r="AM90" s="157"/>
      <c r="AN90" s="157"/>
      <c r="AO90" s="157"/>
      <c r="AP90" s="52"/>
      <c r="AQ90" s="52"/>
      <c r="AR90" s="52"/>
      <c r="AS90" s="52"/>
      <c r="AT90" s="52"/>
      <c r="AU90" s="52"/>
      <c r="AV90" s="51"/>
      <c r="AW90" s="52"/>
      <c r="AX90" s="39" t="s">
        <v>59</v>
      </c>
      <c r="AY90" s="25" t="s">
        <v>60</v>
      </c>
      <c r="AZ90" s="31">
        <f>SUM(AV78:AV83)</f>
        <v>0</v>
      </c>
      <c r="BA90" s="31">
        <f t="shared" ref="BA90:BA91" si="3">(AZ90/$AV$28)*100</f>
        <v>0</v>
      </c>
      <c r="BB90" s="133"/>
    </row>
    <row r="91" spans="1:54" ht="12.5" x14ac:dyDescent="0.25">
      <c r="A91" s="40"/>
      <c r="B91" s="145"/>
      <c r="C91" s="136"/>
      <c r="D91" s="136"/>
      <c r="E91" s="136"/>
      <c r="F91" s="136"/>
      <c r="G91" s="136"/>
      <c r="H91" s="136"/>
      <c r="I91" s="136"/>
      <c r="J91" s="143"/>
      <c r="K91" s="143"/>
      <c r="L91" s="143"/>
      <c r="M91" s="143"/>
      <c r="N91" s="143"/>
      <c r="O91" s="143"/>
      <c r="P91" s="52"/>
      <c r="Q91" s="157"/>
      <c r="R91" s="157"/>
      <c r="S91" s="157"/>
      <c r="T91" s="157"/>
      <c r="U91" s="157"/>
      <c r="V91" s="157"/>
      <c r="W91" s="143"/>
      <c r="X91" s="143"/>
      <c r="Y91" s="156"/>
      <c r="Z91" s="156"/>
      <c r="AA91" s="156"/>
      <c r="AB91" s="156"/>
      <c r="AC91" s="156"/>
      <c r="AD91" s="156"/>
      <c r="AE91" s="156"/>
      <c r="AF91" s="156"/>
      <c r="AG91" s="52"/>
      <c r="AH91" s="157"/>
      <c r="AI91" s="157"/>
      <c r="AJ91" s="157"/>
      <c r="AK91" s="157"/>
      <c r="AL91" s="157"/>
      <c r="AM91" s="157"/>
      <c r="AN91" s="157"/>
      <c r="AO91" s="157"/>
      <c r="AP91" s="52"/>
      <c r="AQ91" s="52"/>
      <c r="AR91" s="52"/>
      <c r="AS91" s="51" t="s">
        <v>108</v>
      </c>
      <c r="AT91" s="52"/>
      <c r="AU91" s="52"/>
      <c r="AV91" s="51"/>
      <c r="AW91" s="52"/>
      <c r="AX91" s="39" t="s">
        <v>61</v>
      </c>
      <c r="AY91" s="25" t="s">
        <v>62</v>
      </c>
      <c r="AZ91" s="31">
        <f>SUM(AV74:AV77)</f>
        <v>0</v>
      </c>
      <c r="BA91" s="31">
        <f t="shared" si="3"/>
        <v>0</v>
      </c>
      <c r="BB91" s="133"/>
    </row>
    <row r="92" spans="1:54" ht="12.5" x14ac:dyDescent="0.25">
      <c r="A92" s="40"/>
      <c r="B92" s="145"/>
      <c r="C92" s="136"/>
      <c r="D92" s="136"/>
      <c r="E92" s="136"/>
      <c r="F92" s="136"/>
      <c r="G92" s="136"/>
      <c r="H92" s="136"/>
      <c r="I92" s="136"/>
      <c r="J92" s="146"/>
      <c r="K92" s="143"/>
      <c r="L92" s="158"/>
      <c r="M92" s="146"/>
      <c r="N92" s="158"/>
      <c r="O92" s="158"/>
      <c r="P92" s="136"/>
      <c r="Q92" s="157"/>
      <c r="R92" s="157"/>
      <c r="S92" s="157"/>
      <c r="T92" s="157"/>
      <c r="U92" s="157"/>
      <c r="V92" s="157"/>
      <c r="W92" s="143"/>
      <c r="X92" s="143"/>
      <c r="Y92" s="156"/>
      <c r="Z92" s="156"/>
      <c r="AA92" s="156"/>
      <c r="AB92" s="156"/>
      <c r="AC92" s="156"/>
      <c r="AD92" s="156"/>
      <c r="AE92" s="156"/>
      <c r="AF92" s="156"/>
      <c r="AG92" s="52"/>
      <c r="AH92" s="157"/>
      <c r="AI92" s="157"/>
      <c r="AJ92" s="157"/>
      <c r="AK92" s="157"/>
      <c r="AL92" s="157"/>
      <c r="AM92" s="157"/>
      <c r="AN92" s="157"/>
      <c r="AO92" s="157"/>
      <c r="AP92" s="52"/>
      <c r="AQ92" s="52"/>
      <c r="AR92" s="52"/>
      <c r="AS92" s="52"/>
      <c r="AT92" s="52"/>
      <c r="AU92" s="52"/>
      <c r="AV92" s="51"/>
      <c r="AW92" s="52"/>
      <c r="AX92" s="147"/>
      <c r="AY92" s="52"/>
      <c r="AZ92" s="52"/>
      <c r="BA92" s="52"/>
      <c r="BB92" s="133"/>
    </row>
    <row r="93" spans="1:54" ht="12.5" x14ac:dyDescent="0.25">
      <c r="A93" s="47"/>
      <c r="B93" s="148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157"/>
      <c r="R93" s="157"/>
      <c r="S93" s="157"/>
      <c r="T93" s="157"/>
      <c r="U93" s="157"/>
      <c r="V93" s="157"/>
      <c r="W93" s="47"/>
      <c r="X93" s="47"/>
      <c r="Y93" s="156"/>
      <c r="Z93" s="156"/>
      <c r="AA93" s="156"/>
      <c r="AB93" s="156"/>
      <c r="AC93" s="156"/>
      <c r="AD93" s="156"/>
      <c r="AE93" s="156"/>
      <c r="AF93" s="156"/>
      <c r="AG93" s="47"/>
      <c r="AH93" s="47"/>
      <c r="AI93" s="52"/>
      <c r="AJ93" s="52"/>
      <c r="AK93" s="52"/>
      <c r="AL93" s="52"/>
      <c r="AM93" s="52"/>
      <c r="AN93" s="52"/>
      <c r="AO93" s="52"/>
      <c r="AP93" s="52"/>
      <c r="AQ93" s="52"/>
      <c r="AR93" s="52"/>
      <c r="AS93" s="52"/>
      <c r="AT93" s="52"/>
      <c r="AU93" s="52"/>
      <c r="AV93" s="51"/>
      <c r="AW93" s="52"/>
      <c r="AX93" s="52"/>
      <c r="AY93" s="52"/>
      <c r="AZ93" s="52"/>
      <c r="BA93" s="52"/>
      <c r="BB93" s="133"/>
    </row>
    <row r="94" spans="1:54" ht="12.5" x14ac:dyDescent="0.25">
      <c r="A94" s="47"/>
      <c r="B94" s="149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57"/>
      <c r="R94" s="157"/>
      <c r="S94" s="157"/>
      <c r="T94" s="157"/>
      <c r="U94" s="157"/>
      <c r="V94" s="157"/>
      <c r="W94" s="49"/>
      <c r="X94" s="49"/>
      <c r="Y94" s="156"/>
      <c r="Z94" s="156"/>
      <c r="AA94" s="156"/>
      <c r="AB94" s="156"/>
      <c r="AC94" s="156"/>
      <c r="AD94" s="156"/>
      <c r="AE94" s="156"/>
      <c r="AF94" s="156"/>
      <c r="AG94" s="49"/>
      <c r="AH94" s="47"/>
      <c r="AI94" s="52"/>
      <c r="AJ94" s="52"/>
      <c r="AK94" s="52"/>
      <c r="AL94" s="52"/>
      <c r="AM94" s="52"/>
      <c r="AN94" s="52"/>
      <c r="AO94" s="52"/>
      <c r="AP94" s="52"/>
      <c r="AQ94" s="52"/>
      <c r="AR94" s="52"/>
      <c r="AS94" s="52"/>
      <c r="AT94" s="52"/>
      <c r="AU94" s="52"/>
      <c r="AV94" s="51"/>
      <c r="AW94" s="52"/>
      <c r="AX94" s="52"/>
      <c r="AY94" s="52"/>
      <c r="AZ94" s="52"/>
      <c r="BA94" s="52"/>
      <c r="BB94" s="133"/>
    </row>
    <row r="95" spans="1:54" ht="12.5" x14ac:dyDescent="0.25">
      <c r="A95" s="47"/>
      <c r="B95" s="137"/>
      <c r="C95" s="125"/>
      <c r="D95" s="125"/>
      <c r="E95" s="125"/>
      <c r="F95" s="125"/>
      <c r="G95" s="125"/>
      <c r="H95" s="125"/>
      <c r="I95" s="125"/>
      <c r="J95" s="125"/>
      <c r="K95" s="125"/>
      <c r="L95" s="125"/>
      <c r="M95" s="125"/>
      <c r="N95" s="125"/>
      <c r="O95" s="125"/>
      <c r="P95" s="125"/>
      <c r="Q95" s="157"/>
      <c r="R95" s="157"/>
      <c r="S95" s="157"/>
      <c r="T95" s="157"/>
      <c r="U95" s="157"/>
      <c r="V95" s="157"/>
      <c r="W95" s="47"/>
      <c r="X95" s="49"/>
      <c r="Y95" s="156"/>
      <c r="Z95" s="156"/>
      <c r="AA95" s="156"/>
      <c r="AB95" s="156"/>
      <c r="AC95" s="156"/>
      <c r="AD95" s="156"/>
      <c r="AE95" s="156"/>
      <c r="AF95" s="156"/>
      <c r="AG95" s="49"/>
      <c r="AH95" s="47"/>
      <c r="AI95" s="52"/>
      <c r="AJ95" s="52"/>
      <c r="AK95" s="52"/>
      <c r="AL95" s="52"/>
      <c r="AM95" s="52"/>
      <c r="AN95" s="52"/>
      <c r="AO95" s="52"/>
      <c r="AP95" s="52"/>
      <c r="AQ95" s="52"/>
      <c r="AR95" s="52"/>
      <c r="AS95" s="52"/>
      <c r="AT95" s="52"/>
      <c r="AU95" s="52"/>
      <c r="AV95" s="51"/>
      <c r="AW95" s="52"/>
      <c r="AX95" s="52"/>
      <c r="AY95" s="52"/>
      <c r="AZ95" s="52"/>
      <c r="BA95" s="52"/>
      <c r="BB95" s="133"/>
    </row>
    <row r="96" spans="1:54" ht="12.5" customHeight="1" x14ac:dyDescent="0.25">
      <c r="A96" s="47"/>
      <c r="B96" s="137"/>
      <c r="C96" s="125"/>
      <c r="D96" s="125"/>
      <c r="E96" s="125"/>
      <c r="F96" s="125"/>
      <c r="G96" s="125"/>
      <c r="H96" s="125"/>
      <c r="I96" s="125"/>
      <c r="J96" s="125"/>
      <c r="K96" s="125"/>
      <c r="L96" s="125"/>
      <c r="M96" s="125"/>
      <c r="N96" s="125"/>
      <c r="O96" s="125"/>
      <c r="P96" s="125"/>
      <c r="Q96" s="18"/>
      <c r="R96" s="49"/>
      <c r="S96" s="47"/>
      <c r="T96" s="49"/>
      <c r="U96" s="49"/>
      <c r="V96" s="47"/>
      <c r="W96" s="47"/>
      <c r="X96" s="49"/>
      <c r="Y96" s="49"/>
      <c r="Z96" s="49"/>
      <c r="AA96" s="49"/>
      <c r="AB96" s="47"/>
      <c r="AC96" s="47"/>
      <c r="AD96" s="47"/>
      <c r="AE96" s="47"/>
      <c r="AF96" s="47"/>
      <c r="AG96" s="49"/>
      <c r="AH96" s="47"/>
      <c r="AI96" s="52"/>
      <c r="AJ96" s="52"/>
      <c r="AK96" s="52"/>
      <c r="AL96" s="52"/>
      <c r="AM96" s="52"/>
      <c r="AN96" s="52"/>
      <c r="AO96" s="52"/>
      <c r="AP96" s="52"/>
      <c r="AQ96" s="52"/>
      <c r="AR96" s="52"/>
      <c r="AS96" s="52"/>
      <c r="AT96" s="52"/>
      <c r="AU96" s="52"/>
      <c r="AV96" s="51"/>
      <c r="AW96" s="52"/>
      <c r="AX96" s="52"/>
      <c r="AY96" s="52"/>
      <c r="AZ96" s="52"/>
      <c r="BA96" s="52"/>
      <c r="BB96" s="133"/>
    </row>
    <row r="97" spans="1:54" ht="12.5" x14ac:dyDescent="0.25">
      <c r="A97" s="47"/>
      <c r="B97" s="137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7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52"/>
      <c r="AU97" s="52"/>
      <c r="AV97" s="51"/>
      <c r="AW97" s="52"/>
      <c r="AX97" s="52"/>
      <c r="AY97" s="52"/>
      <c r="AZ97" s="52"/>
      <c r="BA97" s="52"/>
      <c r="BB97" s="133"/>
    </row>
    <row r="98" spans="1:54" ht="12.5" x14ac:dyDescent="0.25">
      <c r="A98" s="47"/>
      <c r="B98" s="149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7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  <c r="AT98" s="52"/>
      <c r="AU98" s="52"/>
      <c r="AV98" s="51"/>
      <c r="AW98" s="52"/>
      <c r="AX98" s="52"/>
      <c r="AY98" s="52"/>
      <c r="AZ98" s="52"/>
      <c r="BA98" s="52"/>
      <c r="BB98" s="133"/>
    </row>
    <row r="99" spans="1:54" ht="12.5" x14ac:dyDescent="0.25">
      <c r="A99" s="47"/>
      <c r="B99" s="137"/>
      <c r="C99" s="125"/>
      <c r="D99" s="125"/>
      <c r="E99" s="125"/>
      <c r="F99" s="125"/>
      <c r="G99" s="125"/>
      <c r="H99" s="125"/>
      <c r="I99" s="125"/>
      <c r="J99" s="125"/>
      <c r="K99" s="125"/>
      <c r="L99" s="125"/>
      <c r="M99" s="125"/>
      <c r="N99" s="125"/>
      <c r="O99" s="125"/>
      <c r="P99" s="125"/>
      <c r="Q99" s="18"/>
      <c r="R99" s="49"/>
      <c r="S99" s="49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7"/>
      <c r="AG99" s="49"/>
      <c r="AH99" s="47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  <c r="AT99" s="52"/>
      <c r="AU99" s="52"/>
      <c r="AV99" s="51"/>
      <c r="AW99" s="52"/>
      <c r="AX99" s="52"/>
      <c r="AY99" s="52"/>
      <c r="AZ99" s="52"/>
      <c r="BA99" s="52"/>
      <c r="BB99" s="133"/>
    </row>
    <row r="100" spans="1:54" ht="12.5" x14ac:dyDescent="0.25">
      <c r="A100" s="47"/>
      <c r="B100" s="137"/>
      <c r="C100" s="125"/>
      <c r="D100" s="125"/>
      <c r="E100" s="125"/>
      <c r="F100" s="125"/>
      <c r="G100" s="125"/>
      <c r="H100" s="125"/>
      <c r="I100" s="125"/>
      <c r="J100" s="125"/>
      <c r="K100" s="125"/>
      <c r="L100" s="125"/>
      <c r="M100" s="125"/>
      <c r="N100" s="125"/>
      <c r="O100" s="125"/>
      <c r="P100" s="125"/>
      <c r="Q100" s="18"/>
      <c r="R100" s="49"/>
      <c r="S100" s="47"/>
      <c r="T100" s="47"/>
      <c r="U100" s="47"/>
      <c r="V100" s="47"/>
      <c r="W100" s="47"/>
      <c r="X100" s="47"/>
      <c r="Y100" s="49"/>
      <c r="Z100" s="47"/>
      <c r="AA100" s="47"/>
      <c r="AB100" s="47"/>
      <c r="AC100" s="47"/>
      <c r="AD100" s="47"/>
      <c r="AE100" s="47"/>
      <c r="AF100" s="49"/>
      <c r="AG100" s="49"/>
      <c r="AH100" s="47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  <c r="AT100" s="52"/>
      <c r="AU100" s="52"/>
      <c r="AV100" s="51"/>
      <c r="AW100" s="52"/>
      <c r="AX100" s="52"/>
      <c r="AY100" s="52"/>
      <c r="AZ100" s="52"/>
      <c r="BA100" s="52"/>
      <c r="BB100" s="133"/>
    </row>
    <row r="101" spans="1:54" ht="12.5" x14ac:dyDescent="0.25">
      <c r="A101" s="47"/>
      <c r="B101" s="137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7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  <c r="AT101" s="52"/>
      <c r="AU101" s="52"/>
      <c r="AV101" s="51"/>
      <c r="AW101" s="52"/>
      <c r="AX101" s="52"/>
      <c r="AY101" s="52"/>
      <c r="AZ101" s="52"/>
      <c r="BA101" s="52"/>
      <c r="BB101" s="133"/>
    </row>
    <row r="102" spans="1:54" ht="12.5" x14ac:dyDescent="0.25">
      <c r="A102" s="47"/>
      <c r="B102" s="149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7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1"/>
      <c r="AW102" s="52"/>
      <c r="AX102" s="52"/>
      <c r="AY102" s="52"/>
      <c r="AZ102" s="52"/>
      <c r="BA102" s="52"/>
      <c r="BB102" s="133"/>
    </row>
    <row r="103" spans="1:54" ht="12.5" x14ac:dyDescent="0.25">
      <c r="A103" s="47"/>
      <c r="B103" s="137"/>
      <c r="C103" s="125"/>
      <c r="D103" s="125"/>
      <c r="E103" s="125"/>
      <c r="F103" s="125"/>
      <c r="G103" s="125"/>
      <c r="H103" s="125"/>
      <c r="I103" s="125"/>
      <c r="J103" s="125"/>
      <c r="K103" s="125"/>
      <c r="L103" s="125"/>
      <c r="M103" s="125"/>
      <c r="N103" s="125"/>
      <c r="O103" s="125"/>
      <c r="P103" s="125"/>
      <c r="Q103" s="18"/>
      <c r="R103" s="49"/>
      <c r="S103" s="47"/>
      <c r="T103" s="47"/>
      <c r="U103" s="47"/>
      <c r="V103" s="47"/>
      <c r="W103" s="49"/>
      <c r="X103" s="49"/>
      <c r="Y103" s="49"/>
      <c r="Z103" s="47"/>
      <c r="AA103" s="47"/>
      <c r="AB103" s="47"/>
      <c r="AC103" s="47"/>
      <c r="AD103" s="47"/>
      <c r="AE103" s="47"/>
      <c r="AF103" s="47"/>
      <c r="AG103" s="49"/>
      <c r="AH103" s="47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1"/>
      <c r="AW103" s="52"/>
      <c r="AX103" s="52"/>
      <c r="AY103" s="52"/>
      <c r="AZ103" s="52"/>
      <c r="BA103" s="52"/>
      <c r="BB103" s="133"/>
    </row>
    <row r="104" spans="1:54" ht="12.5" x14ac:dyDescent="0.25">
      <c r="A104" s="47"/>
      <c r="B104" s="137"/>
      <c r="C104" s="125"/>
      <c r="D104" s="125"/>
      <c r="E104" s="125"/>
      <c r="F104" s="125"/>
      <c r="G104" s="125"/>
      <c r="H104" s="125"/>
      <c r="I104" s="125"/>
      <c r="J104" s="125"/>
      <c r="K104" s="125"/>
      <c r="L104" s="125"/>
      <c r="M104" s="125"/>
      <c r="N104" s="125"/>
      <c r="O104" s="125"/>
      <c r="P104" s="125"/>
      <c r="Q104" s="18"/>
      <c r="R104" s="49"/>
      <c r="S104" s="47"/>
      <c r="T104" s="47"/>
      <c r="U104" s="49"/>
      <c r="V104" s="47"/>
      <c r="W104" s="49"/>
      <c r="X104" s="49"/>
      <c r="Y104" s="49"/>
      <c r="Z104" s="47"/>
      <c r="AA104" s="47"/>
      <c r="AB104" s="47"/>
      <c r="AC104" s="47"/>
      <c r="AD104" s="47"/>
      <c r="AE104" s="47"/>
      <c r="AF104" s="47"/>
      <c r="AG104" s="49"/>
      <c r="AH104" s="47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1"/>
      <c r="AW104" s="52"/>
      <c r="AX104" s="52"/>
      <c r="AY104" s="52"/>
      <c r="AZ104" s="52"/>
      <c r="BA104" s="52"/>
      <c r="BB104" s="133"/>
    </row>
    <row r="105" spans="1:54" ht="12.5" x14ac:dyDescent="0.25">
      <c r="A105" s="47"/>
      <c r="B105" s="137"/>
      <c r="C105" s="125"/>
      <c r="D105" s="125"/>
      <c r="E105" s="125"/>
      <c r="F105" s="125"/>
      <c r="G105" s="125"/>
      <c r="H105" s="125"/>
      <c r="I105" s="125"/>
      <c r="J105" s="125"/>
      <c r="K105" s="125"/>
      <c r="L105" s="125"/>
      <c r="M105" s="125"/>
      <c r="N105" s="125"/>
      <c r="O105" s="125"/>
      <c r="P105" s="125"/>
      <c r="Q105" s="18"/>
      <c r="R105" s="49"/>
      <c r="S105" s="47"/>
      <c r="T105" s="49"/>
      <c r="U105" s="47"/>
      <c r="V105" s="49"/>
      <c r="W105" s="49"/>
      <c r="X105" s="49"/>
      <c r="Y105" s="49"/>
      <c r="Z105" s="49"/>
      <c r="AA105" s="47"/>
      <c r="AB105" s="47"/>
      <c r="AC105" s="47"/>
      <c r="AD105" s="47"/>
      <c r="AE105" s="47"/>
      <c r="AF105" s="47"/>
      <c r="AG105" s="49"/>
      <c r="AH105" s="47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1"/>
      <c r="AW105" s="52"/>
      <c r="AX105" s="52"/>
      <c r="AY105" s="52"/>
      <c r="AZ105" s="52"/>
      <c r="BA105" s="52"/>
      <c r="BB105" s="133"/>
    </row>
    <row r="106" spans="1:54" ht="12.5" x14ac:dyDescent="0.25">
      <c r="A106" s="47"/>
      <c r="B106" s="137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49"/>
      <c r="S106" s="49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7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1"/>
      <c r="AW106" s="52"/>
      <c r="AX106" s="52"/>
      <c r="AY106" s="52"/>
      <c r="AZ106" s="52"/>
      <c r="BA106" s="52"/>
      <c r="BB106" s="133"/>
    </row>
    <row r="107" spans="1:54" ht="12.5" x14ac:dyDescent="0.25">
      <c r="A107" s="47"/>
      <c r="B107" s="149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49"/>
      <c r="S107" s="49"/>
      <c r="T107" s="47"/>
      <c r="U107" s="47"/>
      <c r="V107" s="47"/>
      <c r="W107" s="47"/>
      <c r="X107" s="47"/>
      <c r="Y107" s="47"/>
      <c r="Z107" s="49"/>
      <c r="AA107" s="49"/>
      <c r="AB107" s="49"/>
      <c r="AC107" s="49"/>
      <c r="AD107" s="49"/>
      <c r="AE107" s="49"/>
      <c r="AF107" s="49"/>
      <c r="AG107" s="49"/>
      <c r="AH107" s="47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  <c r="AT107" s="52"/>
      <c r="AU107" s="52"/>
      <c r="AV107" s="51"/>
      <c r="AW107" s="52"/>
      <c r="AX107" s="52"/>
      <c r="AY107" s="52"/>
      <c r="AZ107" s="52"/>
      <c r="BA107" s="52"/>
      <c r="BB107" s="133"/>
    </row>
    <row r="108" spans="1:54" ht="12.5" x14ac:dyDescent="0.25">
      <c r="A108" s="47"/>
      <c r="B108" s="137"/>
      <c r="C108" s="125"/>
      <c r="D108" s="125"/>
      <c r="E108" s="125"/>
      <c r="F108" s="125"/>
      <c r="G108" s="125"/>
      <c r="H108" s="125"/>
      <c r="I108" s="125"/>
      <c r="J108" s="125"/>
      <c r="K108" s="125"/>
      <c r="L108" s="125"/>
      <c r="M108" s="125"/>
      <c r="N108" s="125"/>
      <c r="O108" s="125"/>
      <c r="P108" s="125"/>
      <c r="Q108" s="18"/>
      <c r="R108" s="47"/>
      <c r="S108" s="47"/>
      <c r="T108" s="49"/>
      <c r="U108" s="49"/>
      <c r="V108" s="49"/>
      <c r="W108" s="49"/>
      <c r="X108" s="49"/>
      <c r="Y108" s="47"/>
      <c r="Z108" s="47"/>
      <c r="AA108" s="47"/>
      <c r="AB108" s="47"/>
      <c r="AC108" s="47"/>
      <c r="AD108" s="47"/>
      <c r="AE108" s="47"/>
      <c r="AF108" s="47"/>
      <c r="AG108" s="49"/>
      <c r="AH108" s="47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133"/>
    </row>
    <row r="109" spans="1:54" ht="13" thickBot="1" x14ac:dyDescent="0.3">
      <c r="A109" s="47"/>
      <c r="B109" s="161"/>
      <c r="C109" s="173"/>
      <c r="D109" s="173"/>
      <c r="E109" s="173"/>
      <c r="F109" s="173"/>
      <c r="G109" s="173"/>
      <c r="H109" s="173"/>
      <c r="I109" s="173"/>
      <c r="J109" s="173"/>
      <c r="K109" s="173"/>
      <c r="L109" s="173"/>
      <c r="M109" s="173"/>
      <c r="N109" s="173"/>
      <c r="O109" s="173"/>
      <c r="P109" s="173"/>
      <c r="Q109" s="162"/>
      <c r="R109" s="151"/>
      <c r="S109" s="151"/>
      <c r="T109" s="151"/>
      <c r="U109" s="151"/>
      <c r="V109" s="163"/>
      <c r="W109" s="15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63"/>
      <c r="AH109" s="151"/>
      <c r="AI109" s="152"/>
      <c r="AJ109" s="152"/>
      <c r="AK109" s="152"/>
      <c r="AL109" s="152"/>
      <c r="AM109" s="152"/>
      <c r="AN109" s="152"/>
      <c r="AO109" s="152"/>
      <c r="AP109" s="152"/>
      <c r="AQ109" s="152"/>
      <c r="AR109" s="152"/>
      <c r="AS109" s="152"/>
      <c r="AT109" s="152"/>
      <c r="AU109" s="152"/>
      <c r="AV109" s="152"/>
      <c r="AW109" s="152"/>
      <c r="AX109" s="152"/>
      <c r="AY109" s="152"/>
      <c r="AZ109" s="152"/>
      <c r="BA109" s="152"/>
      <c r="BB109" s="153"/>
    </row>
    <row r="110" spans="1:54" ht="12.5" x14ac:dyDescent="0.25">
      <c r="A110" s="47"/>
      <c r="B110" s="18"/>
      <c r="C110" s="125"/>
      <c r="D110" s="125"/>
      <c r="E110" s="125"/>
      <c r="F110" s="125"/>
      <c r="G110" s="125"/>
      <c r="H110" s="125"/>
      <c r="I110" s="125"/>
      <c r="J110" s="125"/>
      <c r="K110" s="125"/>
      <c r="L110" s="125"/>
      <c r="M110" s="125"/>
      <c r="N110" s="125"/>
      <c r="O110" s="125"/>
      <c r="P110" s="125"/>
      <c r="Q110" s="18"/>
      <c r="R110" s="47"/>
      <c r="S110" s="47"/>
      <c r="T110" s="47"/>
      <c r="U110" s="47"/>
      <c r="V110" s="49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9"/>
      <c r="AH110" s="47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</row>
    <row r="111" spans="1:54" ht="12.5" x14ac:dyDescent="0.25">
      <c r="A111" s="47"/>
      <c r="B111" s="18"/>
      <c r="C111" s="125"/>
      <c r="D111" s="125"/>
      <c r="E111" s="125"/>
      <c r="F111" s="125"/>
      <c r="G111" s="125"/>
      <c r="H111" s="125"/>
      <c r="I111" s="125"/>
      <c r="J111" s="125"/>
      <c r="K111" s="125"/>
      <c r="L111" s="125"/>
      <c r="M111" s="125"/>
      <c r="N111" s="125"/>
      <c r="O111" s="125"/>
      <c r="P111" s="125"/>
      <c r="Q111" s="18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9"/>
      <c r="AH111" s="47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</row>
    <row r="112" spans="1:54" ht="12.5" x14ac:dyDescent="0.25">
      <c r="A112" s="47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49"/>
      <c r="S112" s="49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7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</row>
    <row r="113" spans="1:54" ht="13" thickBot="1" x14ac:dyDescent="0.3">
      <c r="A113" s="47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</row>
    <row r="114" spans="1:54" ht="13" x14ac:dyDescent="0.3">
      <c r="B114" s="129"/>
      <c r="C114" s="130"/>
      <c r="D114" s="130"/>
      <c r="E114" s="130"/>
      <c r="F114" s="130"/>
      <c r="G114" s="130"/>
      <c r="H114" s="154"/>
      <c r="I114" s="155"/>
      <c r="J114" s="155"/>
      <c r="K114" s="155"/>
      <c r="L114" s="155"/>
      <c r="M114" s="155"/>
      <c r="N114" s="155"/>
      <c r="O114" s="155"/>
      <c r="P114" s="155"/>
      <c r="Q114" s="155"/>
      <c r="R114" s="155"/>
      <c r="S114" s="155"/>
      <c r="T114" s="15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30"/>
      <c r="AF114" s="130"/>
      <c r="AG114" s="130"/>
      <c r="AH114" s="130"/>
      <c r="AI114" s="130"/>
      <c r="AJ114" s="130"/>
      <c r="AK114" s="130"/>
      <c r="AL114" s="130"/>
      <c r="AM114" s="130"/>
      <c r="AN114" s="130"/>
      <c r="AO114" s="130"/>
      <c r="AP114" s="130"/>
      <c r="AQ114" s="130"/>
      <c r="AR114" s="130"/>
      <c r="AS114" s="130"/>
      <c r="AT114" s="130"/>
      <c r="AU114" s="130"/>
      <c r="AV114" s="130"/>
      <c r="AW114" s="130"/>
      <c r="AX114" s="130"/>
      <c r="AY114" s="130"/>
      <c r="AZ114" s="130"/>
      <c r="BA114" s="130"/>
      <c r="BB114" s="131"/>
    </row>
    <row r="115" spans="1:54" ht="12.5" x14ac:dyDescent="0.25">
      <c r="B115" s="132"/>
      <c r="C115" s="52"/>
      <c r="D115" s="52"/>
      <c r="E115" s="52"/>
      <c r="F115" s="52"/>
      <c r="G115" s="52"/>
      <c r="H115" s="271" t="s">
        <v>93</v>
      </c>
      <c r="I115" s="271"/>
      <c r="J115" s="271"/>
      <c r="K115" s="271"/>
      <c r="L115" s="271"/>
      <c r="M115" s="271"/>
      <c r="N115" s="271"/>
      <c r="O115" s="271"/>
      <c r="P115" s="271"/>
      <c r="Q115" s="271"/>
      <c r="R115" s="271"/>
      <c r="S115" s="271"/>
      <c r="T115" s="271"/>
      <c r="U115" s="271"/>
      <c r="V115" s="271"/>
      <c r="W115" s="271"/>
      <c r="X115" s="271"/>
      <c r="Y115" s="271"/>
      <c r="Z115" s="271"/>
      <c r="AA115" s="271"/>
      <c r="AB115" s="271"/>
      <c r="AC115" s="271"/>
      <c r="AD115" s="271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2"/>
      <c r="BB115" s="133"/>
    </row>
    <row r="116" spans="1:54" ht="15.5" x14ac:dyDescent="0.35">
      <c r="B116" s="134"/>
      <c r="C116" s="135"/>
      <c r="D116" s="52"/>
      <c r="E116" s="52"/>
      <c r="F116" s="52"/>
      <c r="G116" s="52"/>
      <c r="H116" s="271"/>
      <c r="I116" s="271"/>
      <c r="J116" s="271"/>
      <c r="K116" s="271"/>
      <c r="L116" s="271"/>
      <c r="M116" s="271"/>
      <c r="N116" s="271"/>
      <c r="O116" s="271"/>
      <c r="P116" s="271"/>
      <c r="Q116" s="271"/>
      <c r="R116" s="271"/>
      <c r="S116" s="271"/>
      <c r="T116" s="271"/>
      <c r="U116" s="271"/>
      <c r="V116" s="271"/>
      <c r="W116" s="271"/>
      <c r="X116" s="271"/>
      <c r="Y116" s="271"/>
      <c r="Z116" s="271"/>
      <c r="AA116" s="271"/>
      <c r="AB116" s="271"/>
      <c r="AC116" s="271"/>
      <c r="AD116" s="271"/>
      <c r="AE116" s="136"/>
      <c r="AF116" s="136"/>
      <c r="AG116" s="136"/>
      <c r="AH116" s="136"/>
      <c r="AI116" s="136"/>
      <c r="AJ116" s="136"/>
      <c r="AK116" s="52"/>
      <c r="AL116" s="52"/>
      <c r="AM116" s="52"/>
      <c r="AN116" s="52"/>
      <c r="AO116" s="52"/>
      <c r="AP116" s="52"/>
      <c r="AQ116" s="52"/>
      <c r="AR116" s="52"/>
      <c r="AS116" s="52"/>
      <c r="AT116" s="23" t="s">
        <v>25</v>
      </c>
      <c r="AU116" s="23" t="s">
        <v>26</v>
      </c>
      <c r="AV116" s="23" t="s">
        <v>27</v>
      </c>
      <c r="AW116" s="23" t="s">
        <v>28</v>
      </c>
      <c r="AX116" s="52"/>
      <c r="AY116" s="23" t="s">
        <v>29</v>
      </c>
      <c r="AZ116" s="52"/>
      <c r="BA116" s="53"/>
      <c r="BB116" s="133"/>
    </row>
    <row r="117" spans="1:54" s="40" customFormat="1" ht="20" x14ac:dyDescent="0.35">
      <c r="B117" s="134"/>
      <c r="C117" s="135"/>
      <c r="D117" s="52"/>
      <c r="E117" s="52"/>
      <c r="F117" s="52"/>
      <c r="G117" s="52"/>
      <c r="H117" s="166"/>
      <c r="I117" s="166"/>
      <c r="J117" s="166"/>
      <c r="K117" s="166"/>
      <c r="L117" s="166"/>
      <c r="M117" s="166"/>
      <c r="N117" s="166"/>
      <c r="O117" s="166"/>
      <c r="P117" s="166"/>
      <c r="Q117" s="166"/>
      <c r="R117" s="166"/>
      <c r="S117" s="166"/>
      <c r="T117" s="166"/>
      <c r="U117" s="166"/>
      <c r="V117" s="166"/>
      <c r="W117" s="166"/>
      <c r="X117" s="166"/>
      <c r="Y117" s="166"/>
      <c r="Z117" s="166"/>
      <c r="AA117" s="166"/>
      <c r="AB117" s="166"/>
      <c r="AC117" s="166"/>
      <c r="AD117" s="166"/>
      <c r="AE117" s="136"/>
      <c r="AF117" s="136"/>
      <c r="AG117" s="136"/>
      <c r="AH117" s="136"/>
      <c r="AI117" s="136"/>
      <c r="AJ117" s="136"/>
      <c r="AK117" s="52"/>
      <c r="AL117" s="52"/>
      <c r="AM117" s="52"/>
      <c r="AN117" s="52"/>
      <c r="AO117" s="52"/>
      <c r="AP117" s="52"/>
      <c r="AQ117" s="52"/>
      <c r="AR117" s="52"/>
      <c r="AS117" s="167"/>
      <c r="AT117" s="168" t="s">
        <v>98</v>
      </c>
      <c r="AU117" s="25" t="s">
        <v>99</v>
      </c>
      <c r="AV117" s="25">
        <f>COUNTIF($C$120:$AP$141,"PS")</f>
        <v>3</v>
      </c>
      <c r="AW117" s="25">
        <f>(AV117/$AV$28)*100</f>
        <v>4.838709677419355</v>
      </c>
      <c r="AX117" s="52"/>
      <c r="AY117" s="25" t="s">
        <v>31</v>
      </c>
      <c r="AZ117" s="52"/>
      <c r="BA117" s="53"/>
      <c r="BB117" s="133"/>
    </row>
    <row r="118" spans="1:54" ht="12.5" x14ac:dyDescent="0.25">
      <c r="B118" s="13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125"/>
      <c r="AR118" s="52"/>
      <c r="AS118" s="54"/>
      <c r="AT118" s="24" t="s">
        <v>30</v>
      </c>
      <c r="AU118" s="25" t="s">
        <v>82</v>
      </c>
      <c r="AV118" s="25">
        <f>COUNTIF($C$120:$AP$141,"UI")</f>
        <v>18</v>
      </c>
      <c r="AW118" s="25">
        <f>(AV118/$AV$28)*100</f>
        <v>29.032258064516132</v>
      </c>
      <c r="AX118" s="52"/>
      <c r="AY118" s="25" t="s">
        <v>31</v>
      </c>
      <c r="AZ118" s="52"/>
      <c r="BA118" s="52"/>
      <c r="BB118" s="133"/>
    </row>
    <row r="119" spans="1:54" ht="12.5" x14ac:dyDescent="0.25">
      <c r="B119" s="138"/>
      <c r="C119" s="139"/>
      <c r="D119" s="139"/>
      <c r="E119" s="139"/>
      <c r="F119" s="139"/>
      <c r="G119" s="139"/>
      <c r="H119" s="139"/>
      <c r="I119" s="139"/>
      <c r="J119" s="139"/>
      <c r="K119" s="139"/>
      <c r="L119" s="139"/>
      <c r="M119" s="139"/>
      <c r="N119" s="139"/>
      <c r="O119" s="139"/>
      <c r="P119" s="139"/>
      <c r="Q119" s="139"/>
      <c r="R119" s="139"/>
      <c r="S119" s="139"/>
      <c r="T119" s="139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39"/>
      <c r="AF119" s="139"/>
      <c r="AG119" s="139"/>
      <c r="AH119" s="139"/>
      <c r="AI119" s="139"/>
      <c r="AJ119" s="139"/>
      <c r="AK119" s="139"/>
      <c r="AL119" s="139"/>
      <c r="AM119" s="139"/>
      <c r="AN119" s="139"/>
      <c r="AO119" s="139"/>
      <c r="AP119" s="139"/>
      <c r="AQ119" s="140"/>
      <c r="AR119" s="52"/>
      <c r="AS119" s="55"/>
      <c r="AT119" s="24" t="s">
        <v>83</v>
      </c>
      <c r="AU119" s="25" t="s">
        <v>84</v>
      </c>
      <c r="AV119" s="25">
        <f>COUNTIF($C$120:$AP$141,"LEx")</f>
        <v>8</v>
      </c>
      <c r="AW119" s="25"/>
      <c r="AX119" s="52"/>
      <c r="AY119" s="25" t="s">
        <v>31</v>
      </c>
      <c r="AZ119" s="52"/>
      <c r="BA119" s="52"/>
      <c r="BB119" s="133"/>
    </row>
    <row r="120" spans="1:54" ht="12.5" x14ac:dyDescent="0.25">
      <c r="B120" s="138"/>
      <c r="C120" s="56" t="s">
        <v>82</v>
      </c>
      <c r="D120" s="56" t="s">
        <v>82</v>
      </c>
      <c r="E120" s="56" t="s">
        <v>82</v>
      </c>
      <c r="F120" s="56" t="s">
        <v>82</v>
      </c>
      <c r="G120" s="56" t="s">
        <v>82</v>
      </c>
      <c r="H120" s="56" t="s">
        <v>82</v>
      </c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9"/>
      <c r="AJ120" s="47"/>
      <c r="AK120" s="47"/>
      <c r="AL120" s="47"/>
      <c r="AM120" s="47"/>
      <c r="AN120" s="47"/>
      <c r="AO120" s="47"/>
      <c r="AP120" s="47"/>
      <c r="AQ120" s="140"/>
      <c r="AR120" s="52"/>
      <c r="AS120" s="27"/>
      <c r="AT120" s="25" t="s">
        <v>64</v>
      </c>
      <c r="AU120" s="25" t="s">
        <v>41</v>
      </c>
      <c r="AV120" s="25">
        <f>COUNTIF($C$120:$AP$141,"P")</f>
        <v>52</v>
      </c>
      <c r="AW120" s="25">
        <f t="shared" ref="AW120:AW138" si="4">(AV120/$AV$28)*100</f>
        <v>83.870967741935488</v>
      </c>
      <c r="AX120" s="52"/>
      <c r="AY120" s="25" t="s">
        <v>35</v>
      </c>
      <c r="AZ120" s="52"/>
      <c r="BA120" s="52"/>
      <c r="BB120" s="133"/>
    </row>
    <row r="121" spans="1:54" ht="12.5" x14ac:dyDescent="0.25">
      <c r="B121" s="138"/>
      <c r="C121" s="56" t="s">
        <v>82</v>
      </c>
      <c r="D121" s="56" t="s">
        <v>82</v>
      </c>
      <c r="E121" s="56" t="s">
        <v>82</v>
      </c>
      <c r="F121" s="56" t="s">
        <v>82</v>
      </c>
      <c r="G121" s="56" t="s">
        <v>82</v>
      </c>
      <c r="H121" s="56" t="s">
        <v>82</v>
      </c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47"/>
      <c r="AM121" s="47"/>
      <c r="AN121" s="47"/>
      <c r="AO121" s="47"/>
      <c r="AP121" s="47"/>
      <c r="AQ121" s="140"/>
      <c r="AR121" s="52"/>
      <c r="AS121" s="28"/>
      <c r="AT121" s="25" t="s">
        <v>42</v>
      </c>
      <c r="AU121" s="25" t="s">
        <v>43</v>
      </c>
      <c r="AV121" s="25">
        <f>COUNTIF($C$120:$AP$141,"CrP")</f>
        <v>2</v>
      </c>
      <c r="AW121" s="25">
        <f t="shared" si="4"/>
        <v>3.225806451612903</v>
      </c>
      <c r="AX121" s="52"/>
      <c r="AY121" s="25" t="s">
        <v>44</v>
      </c>
      <c r="AZ121" s="52"/>
      <c r="BA121" s="52"/>
      <c r="BB121" s="133"/>
    </row>
    <row r="122" spans="1:54" ht="12.5" x14ac:dyDescent="0.25">
      <c r="B122" s="138"/>
      <c r="C122" s="56" t="s">
        <v>82</v>
      </c>
      <c r="D122" s="56" t="s">
        <v>82</v>
      </c>
      <c r="E122" s="56" t="s">
        <v>82</v>
      </c>
      <c r="F122" s="56" t="s">
        <v>82</v>
      </c>
      <c r="G122" s="56" t="s">
        <v>82</v>
      </c>
      <c r="H122" s="56" t="s">
        <v>82</v>
      </c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47"/>
      <c r="AM122" s="47"/>
      <c r="AN122" s="47"/>
      <c r="AO122" s="47"/>
      <c r="AP122" s="47"/>
      <c r="AQ122" s="140"/>
      <c r="AR122" s="52"/>
      <c r="AS122" s="29"/>
      <c r="AT122" s="25" t="s">
        <v>65</v>
      </c>
      <c r="AU122" s="25" t="s">
        <v>45</v>
      </c>
      <c r="AV122" s="25">
        <f>COUNTIF($C$120:$AP$141,"MPLR")</f>
        <v>0</v>
      </c>
      <c r="AW122" s="25">
        <f t="shared" si="4"/>
        <v>0</v>
      </c>
      <c r="AX122" s="52"/>
      <c r="AY122" s="25" t="s">
        <v>44</v>
      </c>
      <c r="AZ122" s="52"/>
      <c r="BA122" s="52"/>
      <c r="BB122" s="133"/>
    </row>
    <row r="123" spans="1:54" ht="12.5" x14ac:dyDescent="0.25">
      <c r="B123" s="138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8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47"/>
      <c r="AM123" s="47"/>
      <c r="AN123" s="47"/>
      <c r="AO123" s="47"/>
      <c r="AP123" s="47"/>
      <c r="AQ123" s="140"/>
      <c r="AR123" s="52"/>
      <c r="AS123" s="30"/>
      <c r="AT123" s="25" t="s">
        <v>66</v>
      </c>
      <c r="AU123" s="25" t="s">
        <v>46</v>
      </c>
      <c r="AV123" s="25">
        <f>COUNTIF($C$120:$AP$141,"MPUD")</f>
        <v>0</v>
      </c>
      <c r="AW123" s="25">
        <f t="shared" si="4"/>
        <v>0</v>
      </c>
      <c r="AX123" s="52"/>
      <c r="AY123" s="25" t="s">
        <v>44</v>
      </c>
      <c r="AZ123" s="52"/>
      <c r="BA123" s="52"/>
      <c r="BB123" s="133"/>
    </row>
    <row r="124" spans="1:54" ht="12.5" x14ac:dyDescent="0.25">
      <c r="B124" s="138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47"/>
      <c r="AM124" s="47"/>
      <c r="AN124" s="47"/>
      <c r="AO124" s="47"/>
      <c r="AP124" s="47"/>
      <c r="AQ124" s="140"/>
      <c r="AR124" s="52"/>
      <c r="AS124" s="32"/>
      <c r="AT124" s="25" t="s">
        <v>20</v>
      </c>
      <c r="AU124" s="25" t="s">
        <v>74</v>
      </c>
      <c r="AV124" s="25">
        <f>COUNTIF($C$120:$AP$141,"CP")</f>
        <v>0</v>
      </c>
      <c r="AW124" s="25">
        <f t="shared" si="4"/>
        <v>0</v>
      </c>
      <c r="AX124" s="52"/>
      <c r="AY124" s="25" t="s">
        <v>44</v>
      </c>
      <c r="AZ124" s="52"/>
      <c r="BA124" s="52"/>
      <c r="BB124" s="133"/>
    </row>
    <row r="125" spans="1:54" ht="12.5" x14ac:dyDescent="0.25">
      <c r="B125" s="138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8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57"/>
      <c r="AL125" s="47"/>
      <c r="AM125" s="47"/>
      <c r="AN125" s="47"/>
      <c r="AO125" s="47"/>
      <c r="AP125" s="47"/>
      <c r="AQ125" s="140"/>
      <c r="AR125" s="52"/>
      <c r="AS125" s="33"/>
      <c r="AT125" s="25" t="s">
        <v>67</v>
      </c>
      <c r="AU125" s="25" t="s">
        <v>76</v>
      </c>
      <c r="AV125" s="25">
        <f>COUNTIF($C$120:$AP$141,"LDB")</f>
        <v>0</v>
      </c>
      <c r="AW125" s="25">
        <f t="shared" si="4"/>
        <v>0</v>
      </c>
      <c r="AX125" s="52"/>
      <c r="AY125" s="25" t="s">
        <v>44</v>
      </c>
      <c r="AZ125" s="52"/>
      <c r="BA125" s="52"/>
      <c r="BB125" s="133"/>
    </row>
    <row r="126" spans="1:54" ht="12.5" x14ac:dyDescent="0.25">
      <c r="B126" s="138"/>
      <c r="C126" s="47"/>
      <c r="D126" s="47"/>
      <c r="E126" s="47"/>
      <c r="F126" s="47"/>
      <c r="G126" s="47"/>
      <c r="H126" s="47"/>
      <c r="I126" s="47"/>
      <c r="J126" s="47"/>
      <c r="K126" s="47"/>
      <c r="L126" s="48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8"/>
      <c r="AC126" s="47"/>
      <c r="AD126" s="47"/>
      <c r="AE126" s="47"/>
      <c r="AF126" s="47"/>
      <c r="AG126" s="47"/>
      <c r="AH126" s="47"/>
      <c r="AI126" s="47"/>
      <c r="AJ126" s="47"/>
      <c r="AK126" s="47"/>
      <c r="AL126" s="47"/>
      <c r="AM126" s="47"/>
      <c r="AN126" s="47"/>
      <c r="AO126" s="47"/>
      <c r="AP126" s="47"/>
      <c r="AQ126" s="140"/>
      <c r="AR126" s="52"/>
      <c r="AS126" s="34"/>
      <c r="AT126" s="25" t="s">
        <v>52</v>
      </c>
      <c r="AU126" s="25" t="s">
        <v>77</v>
      </c>
      <c r="AV126" s="25">
        <f>COUNTIF($C$120:$AP$141,"LB")</f>
        <v>0</v>
      </c>
      <c r="AW126" s="25">
        <f t="shared" si="4"/>
        <v>0</v>
      </c>
      <c r="AX126" s="52"/>
      <c r="AY126" s="25" t="s">
        <v>44</v>
      </c>
      <c r="AZ126" s="52"/>
      <c r="BA126" s="52"/>
      <c r="BB126" s="133"/>
    </row>
    <row r="127" spans="1:54" ht="12.5" x14ac:dyDescent="0.25">
      <c r="B127" s="138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8"/>
      <c r="Q127" s="47"/>
      <c r="R127" s="47"/>
      <c r="S127" s="47"/>
      <c r="T127" s="47"/>
      <c r="U127" s="47"/>
      <c r="V127" s="48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7"/>
      <c r="AL127" s="47"/>
      <c r="AM127" s="47"/>
      <c r="AN127" s="47"/>
      <c r="AO127" s="206" t="s">
        <v>43</v>
      </c>
      <c r="AP127" s="207" t="s">
        <v>43</v>
      </c>
      <c r="AQ127" s="140"/>
      <c r="AR127" s="52"/>
      <c r="AS127" s="35"/>
      <c r="AT127" s="25" t="s">
        <v>13</v>
      </c>
      <c r="AU127" s="25" t="s">
        <v>63</v>
      </c>
      <c r="AV127" s="25">
        <f>COUNTIF($C$120:$AP$141,"T")</f>
        <v>0</v>
      </c>
      <c r="AW127" s="25">
        <f t="shared" si="4"/>
        <v>0</v>
      </c>
      <c r="AX127" s="52"/>
      <c r="AY127" s="25" t="s">
        <v>44</v>
      </c>
      <c r="AZ127" s="52"/>
      <c r="BA127" s="52"/>
      <c r="BB127" s="133"/>
    </row>
    <row r="128" spans="1:54" ht="12.5" x14ac:dyDescent="0.25">
      <c r="B128" s="138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47"/>
      <c r="AM128" s="47"/>
      <c r="AN128" s="97" t="s">
        <v>41</v>
      </c>
      <c r="AO128" s="68" t="s">
        <v>84</v>
      </c>
      <c r="AP128" s="69" t="s">
        <v>84</v>
      </c>
      <c r="AQ128" s="140"/>
      <c r="AR128" s="52"/>
      <c r="AS128" s="36"/>
      <c r="AT128" s="25" t="s">
        <v>22</v>
      </c>
      <c r="AU128" s="25" t="s">
        <v>75</v>
      </c>
      <c r="AV128" s="25">
        <f>COUNTIF($C$120:$AP$141,"TG")</f>
        <v>0</v>
      </c>
      <c r="AW128" s="25">
        <f t="shared" si="4"/>
        <v>0</v>
      </c>
      <c r="AX128" s="52"/>
      <c r="AY128" s="25" t="s">
        <v>44</v>
      </c>
      <c r="AZ128" s="52"/>
      <c r="BA128" s="52"/>
      <c r="BB128" s="133"/>
    </row>
    <row r="129" spans="2:54" ht="15.5" x14ac:dyDescent="0.35">
      <c r="B129" s="138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9"/>
      <c r="AF129" s="49"/>
      <c r="AG129" s="49"/>
      <c r="AH129" s="47"/>
      <c r="AI129" s="47"/>
      <c r="AJ129" s="47"/>
      <c r="AK129" s="47"/>
      <c r="AL129" s="47"/>
      <c r="AM129" s="47"/>
      <c r="AN129" s="100"/>
      <c r="AO129" s="68" t="s">
        <v>84</v>
      </c>
      <c r="AP129" s="69" t="s">
        <v>84</v>
      </c>
      <c r="AQ129" s="140"/>
      <c r="AR129" s="52"/>
      <c r="AS129" s="37"/>
      <c r="AT129" s="25" t="s">
        <v>47</v>
      </c>
      <c r="AU129" s="25" t="s">
        <v>78</v>
      </c>
      <c r="AV129" s="25">
        <f>COUNTIF($C$120:$AP$141,"TT")</f>
        <v>0</v>
      </c>
      <c r="AW129" s="25">
        <f t="shared" si="4"/>
        <v>0</v>
      </c>
      <c r="AX129" s="52"/>
      <c r="AY129" s="25" t="s">
        <v>48</v>
      </c>
      <c r="AZ129" s="52"/>
      <c r="BA129" s="52"/>
      <c r="BB129" s="133"/>
    </row>
    <row r="130" spans="2:54" ht="12.5" x14ac:dyDescent="0.25">
      <c r="B130" s="138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8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9"/>
      <c r="AD130" s="47"/>
      <c r="AE130" s="49"/>
      <c r="AF130" s="49"/>
      <c r="AG130" s="49"/>
      <c r="AH130" s="47"/>
      <c r="AI130" s="48"/>
      <c r="AJ130" s="47"/>
      <c r="AK130" s="47"/>
      <c r="AL130" s="47"/>
      <c r="AM130" s="47"/>
      <c r="AN130" s="100"/>
      <c r="AO130" s="68" t="s">
        <v>84</v>
      </c>
      <c r="AP130" s="69" t="s">
        <v>84</v>
      </c>
      <c r="AQ130" s="140"/>
      <c r="AR130" s="52"/>
      <c r="AS130" s="38"/>
      <c r="AT130" s="25" t="s">
        <v>49</v>
      </c>
      <c r="AU130" s="25" t="s">
        <v>79</v>
      </c>
      <c r="AV130" s="25">
        <f>COUNTIF($C$120:$AP$141,"TTP")</f>
        <v>0</v>
      </c>
      <c r="AW130" s="25">
        <f t="shared" si="4"/>
        <v>0</v>
      </c>
      <c r="AX130" s="52"/>
      <c r="AY130" s="25" t="s">
        <v>48</v>
      </c>
      <c r="AZ130" s="52"/>
      <c r="BA130" s="52"/>
      <c r="BB130" s="133"/>
    </row>
    <row r="131" spans="2:54" ht="12.5" x14ac:dyDescent="0.25">
      <c r="B131" s="138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9"/>
      <c r="AC131" s="47"/>
      <c r="AD131" s="47"/>
      <c r="AE131" s="49"/>
      <c r="AF131" s="49"/>
      <c r="AG131" s="49"/>
      <c r="AH131" s="47"/>
      <c r="AI131" s="47"/>
      <c r="AJ131" s="47"/>
      <c r="AK131" s="47"/>
      <c r="AL131" s="47"/>
      <c r="AM131" s="47"/>
      <c r="AN131" s="127"/>
      <c r="AO131" s="70" t="s">
        <v>84</v>
      </c>
      <c r="AP131" s="71" t="s">
        <v>84</v>
      </c>
      <c r="AQ131" s="140"/>
      <c r="AR131" s="52"/>
      <c r="AS131" s="31"/>
      <c r="AT131" s="25" t="s">
        <v>50</v>
      </c>
      <c r="AU131" s="25" t="s">
        <v>80</v>
      </c>
      <c r="AV131" s="25">
        <f>COUNTIF($C$120:$AP$141,"QTE")</f>
        <v>0</v>
      </c>
      <c r="AW131" s="25">
        <f t="shared" si="4"/>
        <v>0</v>
      </c>
      <c r="AX131" s="52"/>
      <c r="AY131" s="25" t="s">
        <v>48</v>
      </c>
      <c r="AZ131" s="52"/>
      <c r="BA131" s="52"/>
      <c r="BB131" s="133"/>
    </row>
    <row r="132" spans="2:54" ht="12.5" x14ac:dyDescent="0.25">
      <c r="B132" s="138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9"/>
      <c r="AB132" s="47"/>
      <c r="AC132" s="47"/>
      <c r="AD132" s="64" t="s">
        <v>41</v>
      </c>
      <c r="AE132" s="95" t="s">
        <v>41</v>
      </c>
      <c r="AF132" s="95" t="s">
        <v>41</v>
      </c>
      <c r="AG132" s="95" t="s">
        <v>41</v>
      </c>
      <c r="AH132" s="95" t="s">
        <v>41</v>
      </c>
      <c r="AI132" s="95" t="s">
        <v>41</v>
      </c>
      <c r="AJ132" s="95" t="s">
        <v>41</v>
      </c>
      <c r="AK132" s="95" t="s">
        <v>41</v>
      </c>
      <c r="AL132" s="95" t="s">
        <v>41</v>
      </c>
      <c r="AM132" s="95" t="s">
        <v>41</v>
      </c>
      <c r="AN132" s="96" t="s">
        <v>41</v>
      </c>
      <c r="AO132" s="95" t="s">
        <v>41</v>
      </c>
      <c r="AP132" s="59" t="s">
        <v>41</v>
      </c>
      <c r="AQ132" s="140"/>
      <c r="AR132" s="52"/>
      <c r="AS132" s="31"/>
      <c r="AT132" s="25" t="s">
        <v>51</v>
      </c>
      <c r="AU132" s="25" t="s">
        <v>81</v>
      </c>
      <c r="AV132" s="25">
        <f>COUNTIF($C$120:$AP$141,"QTEP")</f>
        <v>0</v>
      </c>
      <c r="AW132" s="25">
        <f t="shared" si="4"/>
        <v>0</v>
      </c>
      <c r="AX132" s="52"/>
      <c r="AY132" s="25" t="s">
        <v>48</v>
      </c>
      <c r="AZ132" s="52"/>
      <c r="BA132" s="52"/>
      <c r="BB132" s="133"/>
    </row>
    <row r="133" spans="2:54" ht="12.5" x14ac:dyDescent="0.25">
      <c r="B133" s="138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8"/>
      <c r="Q133" s="47"/>
      <c r="R133" s="47"/>
      <c r="S133" s="47"/>
      <c r="T133" s="47"/>
      <c r="U133" s="47"/>
      <c r="V133" s="47"/>
      <c r="W133" s="47"/>
      <c r="X133" s="47"/>
      <c r="Y133" s="49"/>
      <c r="Z133" s="47"/>
      <c r="AA133" s="47"/>
      <c r="AB133" s="47"/>
      <c r="AC133" s="47"/>
      <c r="AD133" s="50"/>
      <c r="AE133" s="50"/>
      <c r="AF133" s="50"/>
      <c r="AG133" s="50"/>
      <c r="AH133" s="50"/>
      <c r="AI133" s="50"/>
      <c r="AJ133" s="50"/>
      <c r="AK133" s="50"/>
      <c r="AL133" s="50"/>
      <c r="AM133" s="50"/>
      <c r="AN133" s="50"/>
      <c r="AO133" s="50"/>
      <c r="AP133" s="50"/>
      <c r="AQ133" s="140"/>
      <c r="AR133" s="52"/>
      <c r="AS133" s="42"/>
      <c r="AT133" s="31" t="s">
        <v>68</v>
      </c>
      <c r="AU133" s="25" t="s">
        <v>32</v>
      </c>
      <c r="AV133" s="25">
        <f>COUNTIF($C$120:$AP$141,"R1D")</f>
        <v>0</v>
      </c>
      <c r="AW133" s="25">
        <f t="shared" si="4"/>
        <v>0</v>
      </c>
      <c r="AX133" s="52"/>
      <c r="AY133" s="25" t="s">
        <v>33</v>
      </c>
      <c r="AZ133" s="52"/>
      <c r="BA133" s="52"/>
      <c r="BB133" s="133"/>
    </row>
    <row r="134" spans="2:54" ht="12.5" x14ac:dyDescent="0.25">
      <c r="B134" s="138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9"/>
      <c r="Q134" s="47"/>
      <c r="R134" s="49"/>
      <c r="S134" s="47"/>
      <c r="T134" s="49"/>
      <c r="U134" s="47"/>
      <c r="V134" s="49"/>
      <c r="W134" s="47"/>
      <c r="X134" s="49"/>
      <c r="Y134" s="47"/>
      <c r="Z134" s="47"/>
      <c r="AA134" s="47"/>
      <c r="AB134" s="47"/>
      <c r="AC134" s="47"/>
      <c r="AD134" s="50"/>
      <c r="AE134" s="50"/>
      <c r="AF134" s="50"/>
      <c r="AG134" s="50"/>
      <c r="AH134" s="50"/>
      <c r="AI134" s="50"/>
      <c r="AJ134" s="50"/>
      <c r="AK134" s="50"/>
      <c r="AL134" s="50"/>
      <c r="AM134" s="50"/>
      <c r="AN134" s="50"/>
      <c r="AO134" s="50"/>
      <c r="AP134" s="50"/>
      <c r="AQ134" s="140"/>
      <c r="AR134" s="52"/>
      <c r="AS134" s="41"/>
      <c r="AT134" s="31" t="s">
        <v>69</v>
      </c>
      <c r="AU134" s="25" t="s">
        <v>34</v>
      </c>
      <c r="AV134" s="25">
        <f>COUNTIF($C$120:$AP$141,"R1A")</f>
        <v>0</v>
      </c>
      <c r="AW134" s="25">
        <f t="shared" si="4"/>
        <v>0</v>
      </c>
      <c r="AX134" s="52"/>
      <c r="AY134" s="25" t="s">
        <v>33</v>
      </c>
      <c r="AZ134" s="52"/>
      <c r="BA134" s="52"/>
      <c r="BB134" s="133"/>
    </row>
    <row r="135" spans="2:54" ht="12.5" x14ac:dyDescent="0.25">
      <c r="B135" s="138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9"/>
      <c r="Q135" s="47"/>
      <c r="R135" s="50"/>
      <c r="S135" s="50"/>
      <c r="T135" s="97" t="s">
        <v>41</v>
      </c>
      <c r="U135" s="98" t="s">
        <v>41</v>
      </c>
      <c r="V135" s="98" t="s">
        <v>41</v>
      </c>
      <c r="W135" s="98" t="s">
        <v>41</v>
      </c>
      <c r="X135" s="99" t="s">
        <v>41</v>
      </c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140"/>
      <c r="AR135" s="52"/>
      <c r="AS135" s="43"/>
      <c r="AT135" s="31" t="s">
        <v>70</v>
      </c>
      <c r="AU135" s="25" t="s">
        <v>36</v>
      </c>
      <c r="AV135" s="25">
        <f>COUNTIF($C$120:$AP$141,"R2A")</f>
        <v>0</v>
      </c>
      <c r="AW135" s="25">
        <f t="shared" si="4"/>
        <v>0</v>
      </c>
      <c r="AX135" s="52"/>
      <c r="AY135" s="25" t="s">
        <v>33</v>
      </c>
      <c r="AZ135" s="52"/>
      <c r="BA135" s="52"/>
      <c r="BB135" s="133"/>
    </row>
    <row r="136" spans="2:54" ht="12.5" x14ac:dyDescent="0.25">
      <c r="B136" s="138"/>
      <c r="C136" s="47"/>
      <c r="D136" s="49"/>
      <c r="E136" s="47"/>
      <c r="F136" s="47"/>
      <c r="G136" s="47"/>
      <c r="H136" s="49"/>
      <c r="I136" s="49"/>
      <c r="J136" s="49"/>
      <c r="K136" s="49"/>
      <c r="L136" s="49"/>
      <c r="M136" s="49"/>
      <c r="N136" s="49"/>
      <c r="O136" s="49"/>
      <c r="P136" s="49"/>
      <c r="Q136" s="49"/>
      <c r="R136" s="50"/>
      <c r="S136" s="50"/>
      <c r="T136" s="100"/>
      <c r="U136" s="65"/>
      <c r="V136" s="65"/>
      <c r="W136" s="65"/>
      <c r="X136" s="101"/>
      <c r="Y136" s="50"/>
      <c r="Z136" s="50"/>
      <c r="AA136" s="50"/>
      <c r="AB136" s="50"/>
      <c r="AC136" s="50"/>
      <c r="AD136" s="50"/>
      <c r="AE136" s="50"/>
      <c r="AF136" s="50"/>
      <c r="AG136" s="50"/>
      <c r="AH136" s="50"/>
      <c r="AI136" s="50"/>
      <c r="AJ136" s="50"/>
      <c r="AK136" s="50"/>
      <c r="AL136" s="50"/>
      <c r="AM136" s="50"/>
      <c r="AN136" s="50"/>
      <c r="AO136" s="50"/>
      <c r="AP136" s="50"/>
      <c r="AQ136" s="140"/>
      <c r="AR136" s="52"/>
      <c r="AS136" s="44"/>
      <c r="AT136" s="25" t="s">
        <v>71</v>
      </c>
      <c r="AU136" s="25" t="s">
        <v>37</v>
      </c>
      <c r="AV136" s="25">
        <f>COUNTIF($C$120:$AP$141,"R3A")</f>
        <v>0</v>
      </c>
      <c r="AW136" s="25">
        <f t="shared" si="4"/>
        <v>0</v>
      </c>
      <c r="AX136" s="52"/>
      <c r="AY136" s="25" t="s">
        <v>33</v>
      </c>
      <c r="AZ136" s="52"/>
      <c r="BA136" s="52"/>
      <c r="BB136" s="133"/>
    </row>
    <row r="137" spans="2:54" ht="12.5" x14ac:dyDescent="0.25">
      <c r="B137" s="138"/>
      <c r="C137" s="47"/>
      <c r="D137" s="49"/>
      <c r="E137" s="49"/>
      <c r="F137" s="47"/>
      <c r="G137" s="47"/>
      <c r="H137" s="49"/>
      <c r="I137" s="49"/>
      <c r="J137" s="49"/>
      <c r="K137" s="49"/>
      <c r="L137" s="97" t="s">
        <v>41</v>
      </c>
      <c r="M137" s="98" t="s">
        <v>41</v>
      </c>
      <c r="N137" s="98" t="s">
        <v>41</v>
      </c>
      <c r="O137" s="99" t="s">
        <v>41</v>
      </c>
      <c r="P137" s="50"/>
      <c r="Q137" s="50"/>
      <c r="R137" s="50"/>
      <c r="S137" s="50"/>
      <c r="T137" s="100"/>
      <c r="U137" s="65"/>
      <c r="V137" s="65"/>
      <c r="W137" s="65"/>
      <c r="X137" s="101"/>
      <c r="Y137" s="50"/>
      <c r="Z137" s="50"/>
      <c r="AA137" s="50"/>
      <c r="AB137" s="50"/>
      <c r="AC137" s="50"/>
      <c r="AD137" s="50"/>
      <c r="AE137" s="50"/>
      <c r="AF137" s="50"/>
      <c r="AG137" s="50"/>
      <c r="AH137" s="50"/>
      <c r="AI137" s="50"/>
      <c r="AJ137" s="50"/>
      <c r="AK137" s="50"/>
      <c r="AL137" s="50"/>
      <c r="AM137" s="50"/>
      <c r="AN137" s="50"/>
      <c r="AO137" s="50"/>
      <c r="AP137" s="50"/>
      <c r="AQ137" s="140"/>
      <c r="AR137" s="52"/>
      <c r="AS137" s="45"/>
      <c r="AT137" s="25" t="s">
        <v>72</v>
      </c>
      <c r="AU137" s="25" t="s">
        <v>38</v>
      </c>
      <c r="AV137" s="25">
        <f>COUNTIF($C$120:$AP$141,"BD")</f>
        <v>0</v>
      </c>
      <c r="AW137" s="25">
        <f t="shared" si="4"/>
        <v>0</v>
      </c>
      <c r="AX137" s="52"/>
      <c r="AY137" s="25" t="s">
        <v>33</v>
      </c>
      <c r="AZ137" s="52"/>
      <c r="BA137" s="52"/>
      <c r="BB137" s="133"/>
    </row>
    <row r="138" spans="2:54" ht="12.5" x14ac:dyDescent="0.25">
      <c r="B138" s="138"/>
      <c r="C138" s="49"/>
      <c r="D138" s="169" t="s">
        <v>99</v>
      </c>
      <c r="E138" s="49"/>
      <c r="F138" s="49"/>
      <c r="G138" s="49"/>
      <c r="H138" s="49"/>
      <c r="I138" s="49"/>
      <c r="J138" s="49"/>
      <c r="K138" s="49"/>
      <c r="L138" s="100"/>
      <c r="M138" s="65"/>
      <c r="N138" s="65"/>
      <c r="O138" s="101"/>
      <c r="P138" s="49"/>
      <c r="Q138" s="49"/>
      <c r="R138" s="49"/>
      <c r="S138" s="49"/>
      <c r="T138" s="127"/>
      <c r="U138" s="126"/>
      <c r="V138" s="126"/>
      <c r="W138" s="126"/>
      <c r="X138" s="128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50"/>
      <c r="AJ138" s="50"/>
      <c r="AK138" s="50"/>
      <c r="AL138" s="50"/>
      <c r="AM138" s="50"/>
      <c r="AN138" s="50"/>
      <c r="AO138" s="50"/>
      <c r="AP138" s="50"/>
      <c r="AQ138" s="140"/>
      <c r="AR138" s="52"/>
      <c r="AS138" s="46"/>
      <c r="AT138" s="25" t="s">
        <v>73</v>
      </c>
      <c r="AU138" s="25" t="s">
        <v>39</v>
      </c>
      <c r="AV138" s="25">
        <f>COUNTIF($C$8:$AP$29,"BA")</f>
        <v>0</v>
      </c>
      <c r="AW138" s="25">
        <f t="shared" si="4"/>
        <v>0</v>
      </c>
      <c r="AX138" s="52"/>
      <c r="AY138" s="25" t="s">
        <v>33</v>
      </c>
      <c r="AZ138" s="52"/>
      <c r="BA138" s="52"/>
      <c r="BB138" s="133"/>
    </row>
    <row r="139" spans="2:54" ht="12.5" x14ac:dyDescent="0.25">
      <c r="B139" s="138"/>
      <c r="C139" s="49"/>
      <c r="D139" s="170" t="s">
        <v>99</v>
      </c>
      <c r="E139" s="49"/>
      <c r="F139" s="49"/>
      <c r="G139" s="49"/>
      <c r="H139" s="49"/>
      <c r="I139" s="49"/>
      <c r="J139" s="49"/>
      <c r="K139" s="49"/>
      <c r="L139" s="100"/>
      <c r="M139" s="65"/>
      <c r="N139" s="65"/>
      <c r="O139" s="101"/>
      <c r="P139" s="49"/>
      <c r="Q139" s="49"/>
      <c r="R139" s="49"/>
      <c r="S139" s="49"/>
      <c r="T139" s="127"/>
      <c r="U139" s="126"/>
      <c r="V139" s="126"/>
      <c r="W139" s="126"/>
      <c r="X139" s="128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50"/>
      <c r="AJ139" s="50"/>
      <c r="AK139" s="50"/>
      <c r="AL139" s="50"/>
      <c r="AM139" s="50"/>
      <c r="AN139" s="50"/>
      <c r="AO139" s="50"/>
      <c r="AP139" s="50"/>
      <c r="AQ139" s="140"/>
      <c r="AR139" s="52"/>
      <c r="AS139" s="52"/>
      <c r="AT139" s="52"/>
      <c r="AU139" s="52"/>
      <c r="AV139" s="52"/>
      <c r="AW139" s="52"/>
      <c r="AX139" s="52"/>
      <c r="AY139" s="51"/>
      <c r="AZ139" s="52"/>
      <c r="BA139" s="52"/>
      <c r="BB139" s="133"/>
    </row>
    <row r="140" spans="2:54" ht="12.5" x14ac:dyDescent="0.25">
      <c r="B140" s="138"/>
      <c r="C140" s="49"/>
      <c r="D140" s="171" t="s">
        <v>99</v>
      </c>
      <c r="E140" s="49"/>
      <c r="F140" s="49"/>
      <c r="G140" s="49"/>
      <c r="H140" s="49"/>
      <c r="I140" s="49"/>
      <c r="J140" s="49"/>
      <c r="K140" s="49"/>
      <c r="L140" s="100"/>
      <c r="M140" s="65"/>
      <c r="N140" s="65"/>
      <c r="O140" s="101"/>
      <c r="P140" s="49"/>
      <c r="Q140" s="49"/>
      <c r="R140" s="49"/>
      <c r="S140" s="49"/>
      <c r="T140" s="127"/>
      <c r="U140" s="126"/>
      <c r="V140" s="126"/>
      <c r="W140" s="126"/>
      <c r="X140" s="128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50"/>
      <c r="AJ140" s="50"/>
      <c r="AK140" s="50"/>
      <c r="AL140" s="50"/>
      <c r="AM140" s="50"/>
      <c r="AN140" s="50"/>
      <c r="AO140" s="50"/>
      <c r="AP140" s="50"/>
      <c r="AQ140" s="140"/>
      <c r="AR140" s="52"/>
      <c r="AS140" s="52"/>
      <c r="AT140" s="52"/>
      <c r="AU140" s="51" t="s">
        <v>53</v>
      </c>
      <c r="AV140" s="52">
        <f>SUM(AV118:AV138)</f>
        <v>80</v>
      </c>
      <c r="AW140" s="52"/>
      <c r="AX140" s="52"/>
      <c r="AY140" s="51"/>
      <c r="AZ140" s="52"/>
      <c r="BA140" s="52"/>
      <c r="BB140" s="133"/>
    </row>
    <row r="141" spans="2:54" ht="12.5" x14ac:dyDescent="0.25">
      <c r="B141" s="138"/>
      <c r="C141" s="64" t="s">
        <v>41</v>
      </c>
      <c r="D141" s="95" t="s">
        <v>41</v>
      </c>
      <c r="E141" s="95" t="s">
        <v>41</v>
      </c>
      <c r="F141" s="95" t="s">
        <v>41</v>
      </c>
      <c r="G141" s="95" t="s">
        <v>41</v>
      </c>
      <c r="H141" s="95" t="s">
        <v>41</v>
      </c>
      <c r="I141" s="95" t="s">
        <v>41</v>
      </c>
      <c r="J141" s="95" t="s">
        <v>41</v>
      </c>
      <c r="K141" s="95" t="s">
        <v>41</v>
      </c>
      <c r="L141" s="96"/>
      <c r="M141" s="96"/>
      <c r="N141" s="96"/>
      <c r="O141" s="96"/>
      <c r="P141" s="95"/>
      <c r="Q141" s="95"/>
      <c r="R141" s="95"/>
      <c r="S141" s="95"/>
      <c r="T141" s="96"/>
      <c r="U141" s="96"/>
      <c r="V141" s="96"/>
      <c r="W141" s="96" t="s">
        <v>41</v>
      </c>
      <c r="X141" s="96" t="s">
        <v>41</v>
      </c>
      <c r="Y141" s="95" t="s">
        <v>41</v>
      </c>
      <c r="Z141" s="95" t="s">
        <v>41</v>
      </c>
      <c r="AA141" s="95" t="s">
        <v>41</v>
      </c>
      <c r="AB141" s="95" t="s">
        <v>41</v>
      </c>
      <c r="AC141" s="95" t="s">
        <v>41</v>
      </c>
      <c r="AD141" s="95" t="s">
        <v>41</v>
      </c>
      <c r="AE141" s="95" t="s">
        <v>41</v>
      </c>
      <c r="AF141" s="95" t="s">
        <v>41</v>
      </c>
      <c r="AG141" s="95" t="s">
        <v>41</v>
      </c>
      <c r="AH141" s="95" t="s">
        <v>41</v>
      </c>
      <c r="AI141" s="95" t="s">
        <v>41</v>
      </c>
      <c r="AJ141" s="95" t="s">
        <v>41</v>
      </c>
      <c r="AK141" s="95" t="s">
        <v>41</v>
      </c>
      <c r="AL141" s="95" t="s">
        <v>41</v>
      </c>
      <c r="AM141" s="95" t="s">
        <v>41</v>
      </c>
      <c r="AN141" s="95" t="s">
        <v>41</v>
      </c>
      <c r="AO141" s="95" t="s">
        <v>41</v>
      </c>
      <c r="AP141" s="59" t="s">
        <v>41</v>
      </c>
      <c r="AQ141" s="140"/>
      <c r="AR141" s="52"/>
      <c r="AS141" s="52"/>
      <c r="AT141" s="52"/>
      <c r="AU141" s="52"/>
      <c r="AV141" s="52"/>
      <c r="AW141" s="52"/>
      <c r="AX141" s="52"/>
      <c r="AY141" s="52"/>
      <c r="AZ141" s="52"/>
      <c r="BA141" s="52"/>
      <c r="BB141" s="133"/>
    </row>
    <row r="142" spans="2:54" ht="13" x14ac:dyDescent="0.3">
      <c r="B142" s="272"/>
      <c r="C142" s="273"/>
      <c r="D142" s="273"/>
      <c r="E142" s="273"/>
      <c r="F142" s="273"/>
      <c r="G142" s="273"/>
      <c r="H142" s="273"/>
      <c r="I142" s="273"/>
      <c r="J142" s="273"/>
      <c r="K142" s="273"/>
      <c r="L142" s="273"/>
      <c r="M142" s="273"/>
      <c r="N142" s="273"/>
      <c r="O142" s="273"/>
      <c r="P142" s="273"/>
      <c r="Q142" s="273"/>
      <c r="R142" s="273"/>
      <c r="S142" s="273"/>
      <c r="T142" s="273"/>
      <c r="U142" s="273"/>
      <c r="V142" s="273"/>
      <c r="W142" s="273"/>
      <c r="X142" s="273"/>
      <c r="Y142" s="273"/>
      <c r="Z142" s="273"/>
      <c r="AA142" s="273"/>
      <c r="AB142" s="273"/>
      <c r="AC142" s="273"/>
      <c r="AD142" s="273"/>
      <c r="AE142" s="273"/>
      <c r="AF142" s="273"/>
      <c r="AG142" s="273"/>
      <c r="AH142" s="273"/>
      <c r="AI142" s="273"/>
      <c r="AJ142" s="273"/>
      <c r="AK142" s="273"/>
      <c r="AL142" s="273"/>
      <c r="AM142" s="273"/>
      <c r="AN142" s="273"/>
      <c r="AO142" s="273"/>
      <c r="AP142" s="273"/>
      <c r="AQ142" s="273"/>
      <c r="AR142" s="52"/>
      <c r="AS142" s="52"/>
      <c r="AT142" s="52"/>
      <c r="AU142" s="52"/>
      <c r="AV142" s="52"/>
      <c r="AW142" s="52"/>
      <c r="AX142" s="31"/>
      <c r="AY142" s="23" t="s">
        <v>54</v>
      </c>
      <c r="AZ142" s="23" t="s">
        <v>55</v>
      </c>
      <c r="BA142" s="25" t="s">
        <v>28</v>
      </c>
      <c r="BB142" s="133"/>
    </row>
    <row r="143" spans="2:54" ht="12.5" x14ac:dyDescent="0.25">
      <c r="B143" s="132"/>
      <c r="C143" s="143"/>
      <c r="D143" s="143"/>
      <c r="E143" s="143"/>
      <c r="F143" s="143"/>
      <c r="G143" s="143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  <c r="X143" s="143"/>
      <c r="Y143" s="143"/>
      <c r="Z143" s="143"/>
      <c r="AA143" s="143"/>
      <c r="AB143" s="143"/>
      <c r="AC143" s="143"/>
      <c r="AD143" s="143"/>
      <c r="AE143" s="143"/>
      <c r="AF143" s="143"/>
      <c r="AG143" s="143"/>
      <c r="AH143" s="143"/>
      <c r="AI143" s="52"/>
      <c r="AJ143" s="52"/>
      <c r="AK143" s="52"/>
      <c r="AL143" s="52"/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2"/>
      <c r="AX143" s="39" t="s">
        <v>56</v>
      </c>
      <c r="AY143" s="25" t="s">
        <v>40</v>
      </c>
      <c r="AZ143" s="31">
        <f>SUM(AV120)</f>
        <v>52</v>
      </c>
      <c r="BA143" s="31">
        <f>(AZ143/$AV$28)*100</f>
        <v>83.870967741935488</v>
      </c>
      <c r="BB143" s="133"/>
    </row>
    <row r="144" spans="2:54" ht="12.5" x14ac:dyDescent="0.25">
      <c r="B144" s="144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2"/>
      <c r="AL144" s="52"/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2"/>
      <c r="AX144" s="39" t="s">
        <v>57</v>
      </c>
      <c r="AY144" s="25" t="s">
        <v>58</v>
      </c>
      <c r="AZ144" s="31">
        <f>SUM(AV121:AV128)</f>
        <v>2</v>
      </c>
      <c r="BA144" s="31">
        <f>(AZ144/$AV$28)*100</f>
        <v>3.225806451612903</v>
      </c>
      <c r="BB144" s="133"/>
    </row>
    <row r="145" spans="2:54" ht="12.5" x14ac:dyDescent="0.25">
      <c r="B145" s="132"/>
      <c r="C145" s="136"/>
      <c r="D145" s="136"/>
      <c r="E145" s="136"/>
      <c r="F145" s="136"/>
      <c r="G145" s="136"/>
      <c r="H145" s="136"/>
      <c r="I145" s="136"/>
      <c r="J145" s="136"/>
      <c r="K145" s="136"/>
      <c r="L145" s="136"/>
      <c r="M145" s="136"/>
      <c r="N145" s="136"/>
      <c r="O145" s="136"/>
      <c r="P145" s="52"/>
      <c r="Q145" s="160"/>
      <c r="R145" s="159"/>
      <c r="S145" s="159"/>
      <c r="T145" s="159"/>
      <c r="U145" s="159"/>
      <c r="V145" s="159"/>
      <c r="W145" s="52"/>
      <c r="X145" s="52"/>
      <c r="Y145" s="160"/>
      <c r="Z145" s="160"/>
      <c r="AA145" s="160"/>
      <c r="AB145" s="160"/>
      <c r="AC145" s="160"/>
      <c r="AD145" s="160"/>
      <c r="AE145" s="160"/>
      <c r="AF145" s="160"/>
      <c r="AG145" s="52"/>
      <c r="AH145" s="160"/>
      <c r="AI145" s="159"/>
      <c r="AJ145" s="159"/>
      <c r="AK145" s="159"/>
      <c r="AL145" s="159"/>
      <c r="AM145" s="159"/>
      <c r="AN145" s="159"/>
      <c r="AO145" s="159"/>
      <c r="AP145" s="52"/>
      <c r="AQ145" s="52"/>
      <c r="AR145" s="52"/>
      <c r="AS145" s="52"/>
      <c r="AT145" s="52"/>
      <c r="AU145" s="52"/>
      <c r="AV145" s="52"/>
      <c r="AW145" s="52"/>
      <c r="AX145" s="39" t="s">
        <v>59</v>
      </c>
      <c r="AY145" s="25" t="s">
        <v>60</v>
      </c>
      <c r="AZ145" s="31">
        <f>SUM(AV133:AV138)</f>
        <v>0</v>
      </c>
      <c r="BA145" s="31">
        <f t="shared" ref="BA145:BA146" si="5">(AZ145/$AV$28)*100</f>
        <v>0</v>
      </c>
      <c r="BB145" s="133"/>
    </row>
    <row r="146" spans="2:54" ht="12.5" x14ac:dyDescent="0.25">
      <c r="B146" s="145"/>
      <c r="C146" s="136"/>
      <c r="D146" s="136"/>
      <c r="E146" s="136"/>
      <c r="F146" s="136"/>
      <c r="G146" s="136"/>
      <c r="H146" s="136"/>
      <c r="I146" s="136"/>
      <c r="J146" s="143"/>
      <c r="K146" s="143"/>
      <c r="L146" s="143"/>
      <c r="M146" s="143"/>
      <c r="N146" s="143"/>
      <c r="O146" s="143"/>
      <c r="P146" s="52"/>
      <c r="Q146" s="159"/>
      <c r="R146" s="159"/>
      <c r="S146" s="159"/>
      <c r="T146" s="159"/>
      <c r="U146" s="159"/>
      <c r="V146" s="159"/>
      <c r="W146" s="143"/>
      <c r="X146" s="143"/>
      <c r="Y146" s="160"/>
      <c r="Z146" s="160"/>
      <c r="AA146" s="160"/>
      <c r="AB146" s="160"/>
      <c r="AC146" s="160"/>
      <c r="AD146" s="160"/>
      <c r="AE146" s="160"/>
      <c r="AF146" s="160"/>
      <c r="AG146" s="52"/>
      <c r="AH146" s="159"/>
      <c r="AI146" s="159"/>
      <c r="AJ146" s="159"/>
      <c r="AK146" s="159"/>
      <c r="AL146" s="159"/>
      <c r="AM146" s="159"/>
      <c r="AN146" s="159"/>
      <c r="AO146" s="159"/>
      <c r="AP146" s="52"/>
      <c r="AQ146" s="52"/>
      <c r="AR146" s="52"/>
      <c r="AS146" s="52"/>
      <c r="AT146" s="52"/>
      <c r="AU146" s="52"/>
      <c r="AV146" s="52"/>
      <c r="AW146" s="52"/>
      <c r="AX146" s="39" t="s">
        <v>61</v>
      </c>
      <c r="AY146" s="25" t="s">
        <v>62</v>
      </c>
      <c r="AZ146" s="31">
        <f>SUM(AV129:AV132)</f>
        <v>0</v>
      </c>
      <c r="BA146" s="31">
        <f t="shared" si="5"/>
        <v>0</v>
      </c>
      <c r="BB146" s="133"/>
    </row>
    <row r="147" spans="2:54" ht="12.5" x14ac:dyDescent="0.25">
      <c r="B147" s="145"/>
      <c r="C147" s="136"/>
      <c r="D147" s="136"/>
      <c r="E147" s="136"/>
      <c r="F147" s="136"/>
      <c r="G147" s="136"/>
      <c r="H147" s="136"/>
      <c r="I147" s="136"/>
      <c r="J147" s="146"/>
      <c r="K147" s="143"/>
      <c r="L147" s="143"/>
      <c r="M147" s="146"/>
      <c r="N147" s="143"/>
      <c r="O147" s="143"/>
      <c r="P147" s="52"/>
      <c r="Q147" s="159"/>
      <c r="R147" s="159"/>
      <c r="S147" s="159"/>
      <c r="T147" s="159"/>
      <c r="U147" s="159"/>
      <c r="V147" s="159"/>
      <c r="W147" s="143"/>
      <c r="X147" s="143"/>
      <c r="Y147" s="160"/>
      <c r="Z147" s="160"/>
      <c r="AA147" s="160"/>
      <c r="AB147" s="160"/>
      <c r="AC147" s="160"/>
      <c r="AD147" s="160"/>
      <c r="AE147" s="160"/>
      <c r="AF147" s="160"/>
      <c r="AG147" s="52"/>
      <c r="AH147" s="159"/>
      <c r="AI147" s="159"/>
      <c r="AJ147" s="159"/>
      <c r="AK147" s="159"/>
      <c r="AL147" s="159"/>
      <c r="AM147" s="159"/>
      <c r="AN147" s="159"/>
      <c r="AO147" s="159"/>
      <c r="AP147" s="52"/>
      <c r="AQ147" s="52"/>
      <c r="AR147" s="52"/>
      <c r="AS147" s="52"/>
      <c r="AT147" s="52"/>
      <c r="AU147" s="52"/>
      <c r="AV147" s="52"/>
      <c r="AW147" s="52"/>
      <c r="AX147" s="147"/>
      <c r="AY147" s="52"/>
      <c r="AZ147" s="52"/>
      <c r="BA147" s="52"/>
      <c r="BB147" s="133"/>
    </row>
    <row r="148" spans="2:54" ht="12.5" x14ac:dyDescent="0.25">
      <c r="B148" s="148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159"/>
      <c r="R148" s="159"/>
      <c r="S148" s="159"/>
      <c r="T148" s="159"/>
      <c r="U148" s="159"/>
      <c r="V148" s="159"/>
      <c r="W148" s="47"/>
      <c r="X148" s="47"/>
      <c r="Y148" s="160"/>
      <c r="Z148" s="160"/>
      <c r="AA148" s="160"/>
      <c r="AB148" s="160"/>
      <c r="AC148" s="160"/>
      <c r="AD148" s="160"/>
      <c r="AE148" s="160"/>
      <c r="AF148" s="160"/>
      <c r="AG148" s="47"/>
      <c r="AH148" s="47"/>
      <c r="AI148" s="52"/>
      <c r="AJ148" s="52"/>
      <c r="AK148" s="52"/>
      <c r="AL148" s="52"/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2"/>
      <c r="AX148" s="52"/>
      <c r="AY148" s="52"/>
      <c r="AZ148" s="52"/>
      <c r="BA148" s="52"/>
      <c r="BB148" s="133"/>
    </row>
    <row r="149" spans="2:54" ht="12.5" x14ac:dyDescent="0.25">
      <c r="B149" s="149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59"/>
      <c r="R149" s="159"/>
      <c r="S149" s="159"/>
      <c r="T149" s="159"/>
      <c r="U149" s="159"/>
      <c r="V149" s="159"/>
      <c r="W149" s="49"/>
      <c r="X149" s="49"/>
      <c r="Y149" s="160"/>
      <c r="Z149" s="160"/>
      <c r="AA149" s="160"/>
      <c r="AB149" s="160"/>
      <c r="AC149" s="160"/>
      <c r="AD149" s="160"/>
      <c r="AE149" s="160"/>
      <c r="AF149" s="160"/>
      <c r="AG149" s="49"/>
      <c r="AH149" s="47"/>
      <c r="AI149" s="52"/>
      <c r="AJ149" s="52"/>
      <c r="AK149" s="52"/>
      <c r="AL149" s="52"/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2"/>
      <c r="AX149" s="52"/>
      <c r="AY149" s="52"/>
      <c r="AZ149" s="52"/>
      <c r="BA149" s="52"/>
      <c r="BB149" s="133"/>
    </row>
    <row r="150" spans="2:54" ht="12.5" x14ac:dyDescent="0.25">
      <c r="B150" s="137"/>
      <c r="C150" s="125"/>
      <c r="D150" s="125"/>
      <c r="E150" s="125"/>
      <c r="F150" s="125"/>
      <c r="G150" s="125"/>
      <c r="H150" s="125"/>
      <c r="I150" s="125"/>
      <c r="J150" s="125"/>
      <c r="K150" s="125"/>
      <c r="L150" s="125"/>
      <c r="M150" s="125"/>
      <c r="N150" s="125"/>
      <c r="O150" s="125"/>
      <c r="P150" s="125"/>
      <c r="Q150" s="159"/>
      <c r="R150" s="159"/>
      <c r="S150" s="159"/>
      <c r="T150" s="159"/>
      <c r="U150" s="159"/>
      <c r="V150" s="159"/>
      <c r="W150" s="47"/>
      <c r="X150" s="49"/>
      <c r="Y150" s="160"/>
      <c r="Z150" s="160"/>
      <c r="AA150" s="160"/>
      <c r="AB150" s="160"/>
      <c r="AC150" s="160"/>
      <c r="AD150" s="160"/>
      <c r="AE150" s="160"/>
      <c r="AF150" s="160"/>
      <c r="AG150" s="49"/>
      <c r="AH150" s="47"/>
      <c r="AI150" s="52"/>
      <c r="AJ150" s="52"/>
      <c r="AK150" s="52"/>
      <c r="AL150" s="52"/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2"/>
      <c r="AX150" s="52"/>
      <c r="AY150" s="52"/>
      <c r="AZ150" s="52"/>
      <c r="BA150" s="52"/>
      <c r="BB150" s="133"/>
    </row>
    <row r="151" spans="2:54" ht="12.5" x14ac:dyDescent="0.25">
      <c r="B151" s="137"/>
      <c r="C151" s="125"/>
      <c r="D151" s="125"/>
      <c r="E151" s="125"/>
      <c r="F151" s="125"/>
      <c r="G151" s="125"/>
      <c r="H151" s="125"/>
      <c r="I151" s="125"/>
      <c r="J151" s="125"/>
      <c r="K151" s="125"/>
      <c r="L151" s="125"/>
      <c r="M151" s="125"/>
      <c r="N151" s="125"/>
      <c r="O151" s="125"/>
      <c r="P151" s="125"/>
      <c r="Q151" s="18"/>
      <c r="R151" s="49"/>
      <c r="S151" s="47"/>
      <c r="T151" s="49"/>
      <c r="U151" s="49"/>
      <c r="V151" s="47"/>
      <c r="W151" s="47"/>
      <c r="X151" s="49"/>
      <c r="Y151" s="49"/>
      <c r="Z151" s="49"/>
      <c r="AA151" s="49"/>
      <c r="AB151" s="47"/>
      <c r="AC151" s="47"/>
      <c r="AD151" s="47"/>
      <c r="AE151" s="47"/>
      <c r="AF151" s="47"/>
      <c r="AG151" s="49"/>
      <c r="AH151" s="47"/>
      <c r="AI151" s="52"/>
      <c r="AJ151" s="52"/>
      <c r="AK151" s="52"/>
      <c r="AL151" s="52"/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2"/>
      <c r="AX151" s="52"/>
      <c r="AY151" s="52"/>
      <c r="AZ151" s="52"/>
      <c r="BA151" s="52"/>
      <c r="BB151" s="133"/>
    </row>
    <row r="152" spans="2:54" ht="12.5" x14ac:dyDescent="0.25">
      <c r="B152" s="137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7"/>
      <c r="AI152" s="52"/>
      <c r="AJ152" s="52"/>
      <c r="AK152" s="52"/>
      <c r="AL152" s="52"/>
      <c r="AM152" s="52"/>
      <c r="AN152" s="52"/>
      <c r="AO152" s="52"/>
      <c r="AP152" s="52"/>
      <c r="AQ152" s="52"/>
      <c r="AR152" s="52"/>
      <c r="AS152" s="52"/>
      <c r="AT152" s="52"/>
      <c r="AU152" s="52"/>
      <c r="AV152" s="52"/>
      <c r="AW152" s="52"/>
      <c r="AX152" s="52"/>
      <c r="AY152" s="52"/>
      <c r="AZ152" s="52"/>
      <c r="BA152" s="52"/>
      <c r="BB152" s="133"/>
    </row>
    <row r="153" spans="2:54" ht="12.5" x14ac:dyDescent="0.25">
      <c r="B153" s="149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7"/>
      <c r="AI153" s="52"/>
      <c r="AJ153" s="52"/>
      <c r="AK153" s="52"/>
      <c r="AL153" s="52"/>
      <c r="AM153" s="52"/>
      <c r="AN153" s="52"/>
      <c r="AO153" s="52"/>
      <c r="AP153" s="52"/>
      <c r="AQ153" s="52"/>
      <c r="AR153" s="52"/>
      <c r="AS153" s="52"/>
      <c r="AT153" s="52"/>
      <c r="AU153" s="52"/>
      <c r="AV153" s="52"/>
      <c r="AW153" s="52"/>
      <c r="AX153" s="52"/>
      <c r="AY153" s="52"/>
      <c r="AZ153" s="52"/>
      <c r="BA153" s="52"/>
      <c r="BB153" s="133"/>
    </row>
    <row r="154" spans="2:54" ht="12.5" x14ac:dyDescent="0.25">
      <c r="B154" s="137"/>
      <c r="C154" s="125"/>
      <c r="D154" s="125"/>
      <c r="E154" s="125"/>
      <c r="F154" s="125"/>
      <c r="G154" s="125"/>
      <c r="H154" s="125"/>
      <c r="I154" s="125"/>
      <c r="J154" s="125"/>
      <c r="K154" s="125"/>
      <c r="L154" s="125"/>
      <c r="M154" s="125"/>
      <c r="N154" s="125"/>
      <c r="O154" s="125"/>
      <c r="P154" s="125"/>
      <c r="Q154" s="18"/>
      <c r="R154" s="49"/>
      <c r="S154" s="49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7"/>
      <c r="AG154" s="49"/>
      <c r="AH154" s="47"/>
      <c r="AI154" s="52"/>
      <c r="AJ154" s="52"/>
      <c r="AK154" s="52"/>
      <c r="AL154" s="52"/>
      <c r="AM154" s="52"/>
      <c r="AN154" s="52"/>
      <c r="AO154" s="52"/>
      <c r="AP154" s="52"/>
      <c r="AQ154" s="52"/>
      <c r="AR154" s="52"/>
      <c r="AS154" s="52"/>
      <c r="AT154" s="52"/>
      <c r="AU154" s="52"/>
      <c r="AV154" s="52"/>
      <c r="AW154" s="52"/>
      <c r="AX154" s="52"/>
      <c r="AY154" s="52"/>
      <c r="AZ154" s="52"/>
      <c r="BA154" s="52"/>
      <c r="BB154" s="133"/>
    </row>
    <row r="155" spans="2:54" ht="12.5" x14ac:dyDescent="0.25">
      <c r="B155" s="137"/>
      <c r="C155" s="125"/>
      <c r="D155" s="125"/>
      <c r="E155" s="125"/>
      <c r="F155" s="125"/>
      <c r="G155" s="125"/>
      <c r="H155" s="125"/>
      <c r="I155" s="125"/>
      <c r="J155" s="125"/>
      <c r="K155" s="125"/>
      <c r="L155" s="125"/>
      <c r="M155" s="125"/>
      <c r="N155" s="125"/>
      <c r="O155" s="125"/>
      <c r="P155" s="125"/>
      <c r="Q155" s="18"/>
      <c r="R155" s="49"/>
      <c r="S155" s="47"/>
      <c r="T155" s="47"/>
      <c r="U155" s="47"/>
      <c r="V155" s="47"/>
      <c r="W155" s="47"/>
      <c r="X155" s="47"/>
      <c r="Y155" s="49"/>
      <c r="Z155" s="47"/>
      <c r="AA155" s="47"/>
      <c r="AB155" s="47"/>
      <c r="AC155" s="47"/>
      <c r="AD155" s="47"/>
      <c r="AE155" s="47"/>
      <c r="AF155" s="49"/>
      <c r="AG155" s="49"/>
      <c r="AH155" s="47"/>
      <c r="AI155" s="52"/>
      <c r="AJ155" s="52"/>
      <c r="AK155" s="52"/>
      <c r="AL155" s="52"/>
      <c r="AM155" s="52"/>
      <c r="AN155" s="52"/>
      <c r="AO155" s="52"/>
      <c r="AP155" s="52"/>
      <c r="AQ155" s="52"/>
      <c r="AR155" s="52"/>
      <c r="AS155" s="52"/>
      <c r="AT155" s="52"/>
      <c r="AU155" s="52"/>
      <c r="AV155" s="52"/>
      <c r="AW155" s="52"/>
      <c r="AX155" s="52"/>
      <c r="AY155" s="52"/>
      <c r="AZ155" s="52"/>
      <c r="BA155" s="52"/>
      <c r="BB155" s="133"/>
    </row>
    <row r="156" spans="2:54" ht="12.5" x14ac:dyDescent="0.25">
      <c r="B156" s="137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49"/>
      <c r="S156" s="49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7"/>
      <c r="AI156" s="52"/>
      <c r="AJ156" s="52"/>
      <c r="AK156" s="52"/>
      <c r="AL156" s="52"/>
      <c r="AM156" s="52"/>
      <c r="AN156" s="52"/>
      <c r="AO156" s="52"/>
      <c r="AP156" s="52"/>
      <c r="AQ156" s="52"/>
      <c r="AR156" s="52"/>
      <c r="AS156" s="52"/>
      <c r="AT156" s="52"/>
      <c r="AU156" s="52"/>
      <c r="AV156" s="52"/>
      <c r="AW156" s="52"/>
      <c r="AX156" s="52"/>
      <c r="AY156" s="52"/>
      <c r="AZ156" s="52"/>
      <c r="BA156" s="52"/>
      <c r="BB156" s="133"/>
    </row>
    <row r="157" spans="2:54" ht="12.5" x14ac:dyDescent="0.25">
      <c r="B157" s="149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7"/>
      <c r="AI157" s="52"/>
      <c r="AJ157" s="52"/>
      <c r="AK157" s="52"/>
      <c r="AL157" s="52"/>
      <c r="AM157" s="52"/>
      <c r="AN157" s="52"/>
      <c r="AO157" s="52"/>
      <c r="AP157" s="52"/>
      <c r="AQ157" s="52"/>
      <c r="AR157" s="52"/>
      <c r="AS157" s="52"/>
      <c r="AT157" s="52"/>
      <c r="AU157" s="52"/>
      <c r="AV157" s="52"/>
      <c r="AW157" s="52"/>
      <c r="AX157" s="52"/>
      <c r="AY157" s="52"/>
      <c r="AZ157" s="52"/>
      <c r="BA157" s="52"/>
      <c r="BB157" s="133"/>
    </row>
    <row r="158" spans="2:54" ht="12.5" x14ac:dyDescent="0.25">
      <c r="B158" s="137"/>
      <c r="C158" s="125"/>
      <c r="D158" s="125"/>
      <c r="E158" s="125"/>
      <c r="F158" s="125"/>
      <c r="G158" s="125"/>
      <c r="H158" s="125"/>
      <c r="I158" s="125"/>
      <c r="J158" s="125"/>
      <c r="K158" s="125"/>
      <c r="L158" s="125"/>
      <c r="M158" s="125"/>
      <c r="N158" s="125"/>
      <c r="O158" s="125"/>
      <c r="P158" s="125"/>
      <c r="Q158" s="18"/>
      <c r="R158" s="49"/>
      <c r="S158" s="47"/>
      <c r="T158" s="47"/>
      <c r="U158" s="47"/>
      <c r="V158" s="47"/>
      <c r="W158" s="49"/>
      <c r="X158" s="49"/>
      <c r="Y158" s="49"/>
      <c r="Z158" s="47"/>
      <c r="AA158" s="47"/>
      <c r="AB158" s="47"/>
      <c r="AC158" s="47"/>
      <c r="AD158" s="47"/>
      <c r="AE158" s="47"/>
      <c r="AF158" s="47"/>
      <c r="AG158" s="49"/>
      <c r="AH158" s="47"/>
      <c r="AI158" s="52"/>
      <c r="AJ158" s="52"/>
      <c r="AK158" s="52"/>
      <c r="AL158" s="52"/>
      <c r="AM158" s="52"/>
      <c r="AN158" s="52"/>
      <c r="AO158" s="52"/>
      <c r="AP158" s="52"/>
      <c r="AQ158" s="52"/>
      <c r="AR158" s="52"/>
      <c r="AS158" s="52"/>
      <c r="AT158" s="52"/>
      <c r="AU158" s="52"/>
      <c r="AV158" s="52"/>
      <c r="AW158" s="52"/>
      <c r="AX158" s="52"/>
      <c r="AY158" s="52"/>
      <c r="AZ158" s="52"/>
      <c r="BA158" s="52"/>
      <c r="BB158" s="133"/>
    </row>
    <row r="159" spans="2:54" ht="12.5" x14ac:dyDescent="0.25">
      <c r="B159" s="137"/>
      <c r="C159" s="125"/>
      <c r="D159" s="125"/>
      <c r="E159" s="125"/>
      <c r="F159" s="125"/>
      <c r="G159" s="125"/>
      <c r="H159" s="125"/>
      <c r="I159" s="125"/>
      <c r="J159" s="125"/>
      <c r="K159" s="125"/>
      <c r="L159" s="125"/>
      <c r="M159" s="125"/>
      <c r="N159" s="125"/>
      <c r="O159" s="125"/>
      <c r="P159" s="125"/>
      <c r="Q159" s="18"/>
      <c r="R159" s="49"/>
      <c r="S159" s="47"/>
      <c r="T159" s="47"/>
      <c r="U159" s="49"/>
      <c r="V159" s="47"/>
      <c r="W159" s="49"/>
      <c r="X159" s="49"/>
      <c r="Y159" s="49"/>
      <c r="Z159" s="47"/>
      <c r="AA159" s="47"/>
      <c r="AB159" s="47"/>
      <c r="AC159" s="47"/>
      <c r="AD159" s="47"/>
      <c r="AE159" s="47"/>
      <c r="AF159" s="47"/>
      <c r="AG159" s="49"/>
      <c r="AH159" s="47"/>
      <c r="AI159" s="52"/>
      <c r="AJ159" s="52"/>
      <c r="AK159" s="52"/>
      <c r="AL159" s="52"/>
      <c r="AM159" s="52"/>
      <c r="AN159" s="52"/>
      <c r="AO159" s="52"/>
      <c r="AP159" s="52"/>
      <c r="AQ159" s="52"/>
      <c r="AR159" s="52"/>
      <c r="AS159" s="52"/>
      <c r="AT159" s="52"/>
      <c r="AU159" s="52"/>
      <c r="AV159" s="52"/>
      <c r="AW159" s="52"/>
      <c r="AX159" s="52"/>
      <c r="AY159" s="52"/>
      <c r="AZ159" s="52"/>
      <c r="BA159" s="52"/>
      <c r="BB159" s="133"/>
    </row>
    <row r="160" spans="2:54" ht="12.5" x14ac:dyDescent="0.25">
      <c r="B160" s="137"/>
      <c r="C160" s="125"/>
      <c r="D160" s="125"/>
      <c r="E160" s="125"/>
      <c r="F160" s="125"/>
      <c r="G160" s="125"/>
      <c r="H160" s="125"/>
      <c r="I160" s="125"/>
      <c r="J160" s="125"/>
      <c r="K160" s="125"/>
      <c r="L160" s="125"/>
      <c r="M160" s="125"/>
      <c r="N160" s="125"/>
      <c r="O160" s="125"/>
      <c r="P160" s="125"/>
      <c r="Q160" s="18"/>
      <c r="R160" s="49"/>
      <c r="S160" s="47"/>
      <c r="T160" s="49"/>
      <c r="U160" s="47"/>
      <c r="V160" s="49"/>
      <c r="W160" s="49"/>
      <c r="X160" s="49"/>
      <c r="Y160" s="49"/>
      <c r="Z160" s="49"/>
      <c r="AA160" s="47"/>
      <c r="AB160" s="47"/>
      <c r="AC160" s="47"/>
      <c r="AD160" s="47"/>
      <c r="AE160" s="47"/>
      <c r="AF160" s="47"/>
      <c r="AG160" s="49"/>
      <c r="AH160" s="47"/>
      <c r="AI160" s="52"/>
      <c r="AJ160" s="52"/>
      <c r="AK160" s="52"/>
      <c r="AL160" s="52"/>
      <c r="AM160" s="52"/>
      <c r="AN160" s="52"/>
      <c r="AO160" s="52"/>
      <c r="AP160" s="52"/>
      <c r="AQ160" s="52"/>
      <c r="AR160" s="52"/>
      <c r="AS160" s="52"/>
      <c r="AT160" s="52"/>
      <c r="AU160" s="52"/>
      <c r="AV160" s="52"/>
      <c r="AW160" s="52"/>
      <c r="AX160" s="52"/>
      <c r="AY160" s="52"/>
      <c r="AZ160" s="52"/>
      <c r="BA160" s="52"/>
      <c r="BB160" s="133"/>
    </row>
    <row r="161" spans="2:54" ht="12.5" x14ac:dyDescent="0.25">
      <c r="B161" s="137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49"/>
      <c r="S161" s="49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7"/>
      <c r="AI161" s="52"/>
      <c r="AJ161" s="52"/>
      <c r="AK161" s="52"/>
      <c r="AL161" s="52"/>
      <c r="AM161" s="52"/>
      <c r="AN161" s="52"/>
      <c r="AO161" s="52"/>
      <c r="AP161" s="52"/>
      <c r="AQ161" s="52"/>
      <c r="AR161" s="52"/>
      <c r="AS161" s="52"/>
      <c r="AT161" s="52"/>
      <c r="AU161" s="52"/>
      <c r="AV161" s="52"/>
      <c r="AW161" s="52"/>
      <c r="AX161" s="52"/>
      <c r="AY161" s="52"/>
      <c r="AZ161" s="52"/>
      <c r="BA161" s="52"/>
      <c r="BB161" s="133"/>
    </row>
    <row r="162" spans="2:54" ht="12.5" x14ac:dyDescent="0.25">
      <c r="B162" s="149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49"/>
      <c r="S162" s="49"/>
      <c r="T162" s="47"/>
      <c r="U162" s="47"/>
      <c r="V162" s="47"/>
      <c r="W162" s="47"/>
      <c r="X162" s="47"/>
      <c r="Y162" s="47"/>
      <c r="Z162" s="49"/>
      <c r="AA162" s="49"/>
      <c r="AB162" s="49"/>
      <c r="AC162" s="49"/>
      <c r="AD162" s="49"/>
      <c r="AE162" s="49"/>
      <c r="AF162" s="49"/>
      <c r="AG162" s="49"/>
      <c r="AH162" s="47"/>
      <c r="AI162" s="52"/>
      <c r="AJ162" s="52"/>
      <c r="AK162" s="52"/>
      <c r="AL162" s="52"/>
      <c r="AM162" s="52"/>
      <c r="AN162" s="52"/>
      <c r="AO162" s="52"/>
      <c r="AP162" s="52"/>
      <c r="AQ162" s="52"/>
      <c r="AR162" s="52"/>
      <c r="AS162" s="52"/>
      <c r="AT162" s="52"/>
      <c r="AU162" s="52"/>
      <c r="AV162" s="52"/>
      <c r="AW162" s="52"/>
      <c r="AX162" s="52"/>
      <c r="AY162" s="52"/>
      <c r="AZ162" s="52"/>
      <c r="BA162" s="52"/>
      <c r="BB162" s="133"/>
    </row>
    <row r="163" spans="2:54" ht="12.5" x14ac:dyDescent="0.25">
      <c r="B163" s="137"/>
      <c r="C163" s="125"/>
      <c r="D163" s="125"/>
      <c r="E163" s="125"/>
      <c r="F163" s="125"/>
      <c r="G163" s="125"/>
      <c r="H163" s="125"/>
      <c r="I163" s="125"/>
      <c r="J163" s="125"/>
      <c r="K163" s="125"/>
      <c r="L163" s="125"/>
      <c r="M163" s="125"/>
      <c r="N163" s="125"/>
      <c r="O163" s="125"/>
      <c r="P163" s="125"/>
      <c r="Q163" s="18"/>
      <c r="R163" s="47"/>
      <c r="S163" s="47"/>
      <c r="T163" s="49"/>
      <c r="U163" s="49"/>
      <c r="V163" s="49"/>
      <c r="W163" s="49"/>
      <c r="X163" s="49"/>
      <c r="Y163" s="47"/>
      <c r="Z163" s="47"/>
      <c r="AA163" s="47"/>
      <c r="AB163" s="47"/>
      <c r="AC163" s="47"/>
      <c r="AD163" s="47"/>
      <c r="AE163" s="47"/>
      <c r="AF163" s="47"/>
      <c r="AG163" s="49"/>
      <c r="AH163" s="47"/>
      <c r="AI163" s="52"/>
      <c r="AJ163" s="52"/>
      <c r="AK163" s="52"/>
      <c r="AL163" s="52"/>
      <c r="AM163" s="52"/>
      <c r="AN163" s="52"/>
      <c r="AO163" s="52"/>
      <c r="AP163" s="52"/>
      <c r="AQ163" s="52"/>
      <c r="AR163" s="52"/>
      <c r="AS163" s="52"/>
      <c r="AT163" s="52"/>
      <c r="AU163" s="52"/>
      <c r="AV163" s="52"/>
      <c r="AW163" s="52"/>
      <c r="AX163" s="52"/>
      <c r="AY163" s="52"/>
      <c r="AZ163" s="52"/>
      <c r="BA163" s="52"/>
      <c r="BB163" s="133"/>
    </row>
    <row r="164" spans="2:54" ht="12.5" x14ac:dyDescent="0.25">
      <c r="B164" s="137"/>
      <c r="C164" s="125"/>
      <c r="D164" s="125"/>
      <c r="E164" s="125"/>
      <c r="F164" s="125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8"/>
      <c r="R164" s="47"/>
      <c r="S164" s="47"/>
      <c r="T164" s="47"/>
      <c r="U164" s="47"/>
      <c r="V164" s="49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9"/>
      <c r="AH164" s="47"/>
      <c r="AI164" s="52"/>
      <c r="AJ164" s="52"/>
      <c r="AK164" s="52"/>
      <c r="AL164" s="52"/>
      <c r="AM164" s="52"/>
      <c r="AN164" s="52"/>
      <c r="AO164" s="52"/>
      <c r="AP164" s="52"/>
      <c r="AQ164" s="52"/>
      <c r="AR164" s="52"/>
      <c r="AS164" s="52"/>
      <c r="AT164" s="52"/>
      <c r="AU164" s="52"/>
      <c r="AV164" s="52"/>
      <c r="AW164" s="52"/>
      <c r="AX164" s="52"/>
      <c r="AY164" s="52"/>
      <c r="AZ164" s="52"/>
      <c r="BA164" s="52"/>
      <c r="BB164" s="133"/>
    </row>
    <row r="165" spans="2:54" ht="13" thickBot="1" x14ac:dyDescent="0.3">
      <c r="B165" s="161"/>
      <c r="C165" s="173"/>
      <c r="D165" s="173"/>
      <c r="E165" s="173"/>
      <c r="F165" s="173"/>
      <c r="G165" s="173"/>
      <c r="H165" s="173"/>
      <c r="I165" s="173"/>
      <c r="J165" s="173"/>
      <c r="K165" s="173"/>
      <c r="L165" s="173"/>
      <c r="M165" s="173"/>
      <c r="N165" s="173"/>
      <c r="O165" s="173"/>
      <c r="P165" s="173"/>
      <c r="Q165" s="162"/>
      <c r="R165" s="151"/>
      <c r="S165" s="151"/>
      <c r="T165" s="151"/>
      <c r="U165" s="151"/>
      <c r="V165" s="163"/>
      <c r="W165" s="151"/>
      <c r="X165" s="151"/>
      <c r="Y165" s="151"/>
      <c r="Z165" s="151"/>
      <c r="AA165" s="151"/>
      <c r="AB165" s="151"/>
      <c r="AC165" s="151"/>
      <c r="AD165" s="151"/>
      <c r="AE165" s="151"/>
      <c r="AF165" s="151"/>
      <c r="AG165" s="163"/>
      <c r="AH165" s="151"/>
      <c r="AI165" s="152"/>
      <c r="AJ165" s="152"/>
      <c r="AK165" s="152"/>
      <c r="AL165" s="152"/>
      <c r="AM165" s="152"/>
      <c r="AN165" s="152"/>
      <c r="AO165" s="152"/>
      <c r="AP165" s="152"/>
      <c r="AQ165" s="152"/>
      <c r="AR165" s="152"/>
      <c r="AS165" s="152"/>
      <c r="AT165" s="152"/>
      <c r="AU165" s="152"/>
      <c r="AV165" s="152"/>
      <c r="AW165" s="152"/>
      <c r="AX165" s="152"/>
      <c r="AY165" s="152"/>
      <c r="AZ165" s="152"/>
      <c r="BA165" s="152"/>
      <c r="BB165" s="153"/>
    </row>
    <row r="166" spans="2:54" ht="12.5" x14ac:dyDescent="0.25">
      <c r="B166" s="18"/>
      <c r="C166" s="125"/>
      <c r="D166" s="125"/>
      <c r="E166" s="125"/>
      <c r="F166" s="125"/>
      <c r="G166" s="125"/>
      <c r="H166" s="125"/>
      <c r="I166" s="125"/>
      <c r="J166" s="125"/>
      <c r="K166" s="125"/>
      <c r="L166" s="125"/>
      <c r="M166" s="125"/>
      <c r="N166" s="125"/>
      <c r="O166" s="125"/>
      <c r="P166" s="125"/>
      <c r="Q166" s="18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9"/>
      <c r="AH166" s="47"/>
      <c r="AI166" s="52"/>
      <c r="AJ166" s="52"/>
      <c r="AK166" s="52"/>
      <c r="AL166" s="52"/>
      <c r="AM166" s="52"/>
      <c r="AN166" s="52"/>
      <c r="AO166" s="52"/>
      <c r="AP166" s="52"/>
      <c r="AQ166" s="52"/>
      <c r="AR166" s="52"/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</row>
    <row r="167" spans="2:54" ht="12.5" x14ac:dyDescent="0.25"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49"/>
      <c r="S167" s="49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7"/>
      <c r="AI167" s="52"/>
      <c r="AJ167" s="52"/>
      <c r="AK167" s="52"/>
      <c r="AL167" s="52"/>
      <c r="AM167" s="52"/>
      <c r="AN167" s="52"/>
      <c r="AO167" s="52"/>
      <c r="AP167" s="52"/>
      <c r="AQ167" s="52"/>
      <c r="AR167" s="52"/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</row>
    <row r="168" spans="2:54" ht="12.5" x14ac:dyDescent="0.25"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52"/>
      <c r="AJ168" s="52"/>
      <c r="AK168" s="52"/>
      <c r="AL168" s="52"/>
      <c r="AM168" s="52"/>
      <c r="AN168" s="52"/>
      <c r="AO168" s="52"/>
      <c r="AP168" s="52"/>
      <c r="AQ168" s="52"/>
      <c r="AR168" s="52"/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</row>
    <row r="169" spans="2:54" ht="12.5" x14ac:dyDescent="0.25"/>
    <row r="170" spans="2:54" ht="12.5" x14ac:dyDescent="0.25"/>
    <row r="171" spans="2:54" ht="12.5" x14ac:dyDescent="0.25"/>
    <row r="172" spans="2:54" ht="12.5" x14ac:dyDescent="0.25"/>
    <row r="173" spans="2:54" ht="12.5" x14ac:dyDescent="0.25"/>
    <row r="174" spans="2:54" ht="12.5" x14ac:dyDescent="0.25"/>
    <row r="175" spans="2:54" ht="12.5" x14ac:dyDescent="0.25"/>
    <row r="176" spans="2:54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ht="12.5" x14ac:dyDescent="0.25"/>
    <row r="274" ht="12.5" x14ac:dyDescent="0.25"/>
    <row r="275" ht="12.5" x14ac:dyDescent="0.25"/>
    <row r="276" ht="12.5" x14ac:dyDescent="0.25"/>
    <row r="277" ht="12.5" x14ac:dyDescent="0.25"/>
    <row r="278" ht="12.5" x14ac:dyDescent="0.25"/>
    <row r="279" ht="12.5" x14ac:dyDescent="0.25"/>
    <row r="280" ht="12.5" x14ac:dyDescent="0.25"/>
    <row r="281" ht="12.5" x14ac:dyDescent="0.25"/>
    <row r="282" ht="12.5" x14ac:dyDescent="0.25"/>
    <row r="283" ht="12.5" x14ac:dyDescent="0.25"/>
    <row r="284" ht="12.5" x14ac:dyDescent="0.25"/>
    <row r="285" ht="12.5" x14ac:dyDescent="0.25"/>
    <row r="286" ht="12.5" x14ac:dyDescent="0.25"/>
    <row r="287" ht="12.5" x14ac:dyDescent="0.25"/>
    <row r="288" ht="12.5" x14ac:dyDescent="0.25"/>
    <row r="289" ht="12.5" x14ac:dyDescent="0.25"/>
    <row r="290" ht="12.5" x14ac:dyDescent="0.25"/>
    <row r="291" ht="12.5" x14ac:dyDescent="0.25"/>
    <row r="292" ht="12.5" x14ac:dyDescent="0.25"/>
    <row r="293" ht="12.5" x14ac:dyDescent="0.25"/>
    <row r="294" ht="12.5" x14ac:dyDescent="0.25"/>
    <row r="295" ht="12.5" x14ac:dyDescent="0.25"/>
    <row r="296" ht="12.5" x14ac:dyDescent="0.25"/>
    <row r="297" ht="12.5" x14ac:dyDescent="0.25"/>
    <row r="298" ht="12.5" x14ac:dyDescent="0.25"/>
    <row r="299" ht="12.5" x14ac:dyDescent="0.25"/>
    <row r="300" ht="12.5" x14ac:dyDescent="0.25"/>
    <row r="301" ht="12.5" x14ac:dyDescent="0.25"/>
    <row r="302" ht="12.5" x14ac:dyDescent="0.25"/>
    <row r="303" ht="12.5" x14ac:dyDescent="0.25"/>
    <row r="304" ht="12.5" x14ac:dyDescent="0.25"/>
    <row r="305" ht="12.5" x14ac:dyDescent="0.25"/>
    <row r="306" ht="12.5" x14ac:dyDescent="0.25"/>
    <row r="307" ht="12.5" x14ac:dyDescent="0.25"/>
    <row r="308" ht="12.5" x14ac:dyDescent="0.25"/>
    <row r="309" ht="12.5" x14ac:dyDescent="0.25"/>
    <row r="310" ht="12.5" x14ac:dyDescent="0.25"/>
    <row r="311" ht="12.5" x14ac:dyDescent="0.25"/>
    <row r="312" ht="12.5" x14ac:dyDescent="0.25"/>
    <row r="313" ht="12.5" x14ac:dyDescent="0.25"/>
    <row r="314" ht="12.5" x14ac:dyDescent="0.25"/>
    <row r="315" ht="12.5" x14ac:dyDescent="0.25"/>
    <row r="316" ht="12.5" x14ac:dyDescent="0.25"/>
    <row r="317" ht="12.5" x14ac:dyDescent="0.25"/>
    <row r="318" ht="12.5" x14ac:dyDescent="0.25"/>
    <row r="319" ht="12.5" x14ac:dyDescent="0.25"/>
    <row r="320" ht="12.5" x14ac:dyDescent="0.25"/>
    <row r="321" ht="12.5" x14ac:dyDescent="0.25"/>
    <row r="322" ht="12.5" x14ac:dyDescent="0.25"/>
    <row r="323" ht="12.5" x14ac:dyDescent="0.25"/>
    <row r="324" ht="12.5" x14ac:dyDescent="0.25"/>
    <row r="325" ht="12.5" x14ac:dyDescent="0.25"/>
    <row r="326" ht="12.5" x14ac:dyDescent="0.25"/>
    <row r="327" ht="12.5" x14ac:dyDescent="0.25"/>
    <row r="328" ht="12.5" x14ac:dyDescent="0.25"/>
    <row r="329" ht="12.5" x14ac:dyDescent="0.25"/>
    <row r="330" ht="12.5" x14ac:dyDescent="0.25"/>
    <row r="331" ht="12.5" x14ac:dyDescent="0.25"/>
    <row r="332" ht="12.5" x14ac:dyDescent="0.25"/>
    <row r="333" ht="12.5" x14ac:dyDescent="0.25"/>
    <row r="334" ht="12.5" x14ac:dyDescent="0.25"/>
    <row r="335" ht="12.5" x14ac:dyDescent="0.25"/>
    <row r="336" ht="12.5" x14ac:dyDescent="0.25"/>
    <row r="337" ht="12.5" x14ac:dyDescent="0.25"/>
    <row r="338" ht="12.5" x14ac:dyDescent="0.25"/>
    <row r="339" ht="12.5" x14ac:dyDescent="0.25"/>
    <row r="340" ht="12.5" x14ac:dyDescent="0.25"/>
    <row r="341" ht="12.5" x14ac:dyDescent="0.25"/>
    <row r="342" ht="12.5" x14ac:dyDescent="0.25"/>
    <row r="343" ht="12.5" x14ac:dyDescent="0.25"/>
    <row r="344" ht="12.5" x14ac:dyDescent="0.25"/>
    <row r="345" ht="12.5" x14ac:dyDescent="0.25"/>
    <row r="346" ht="12.5" x14ac:dyDescent="0.25"/>
    <row r="347" ht="12.5" x14ac:dyDescent="0.25"/>
    <row r="348" ht="12.5" x14ac:dyDescent="0.25"/>
    <row r="349" ht="12.5" x14ac:dyDescent="0.25"/>
    <row r="350" ht="12.5" x14ac:dyDescent="0.25"/>
    <row r="351" ht="12.5" x14ac:dyDescent="0.25"/>
    <row r="352" ht="12.5" x14ac:dyDescent="0.25"/>
    <row r="353" ht="12.5" x14ac:dyDescent="0.25"/>
    <row r="354" ht="12.5" x14ac:dyDescent="0.25"/>
    <row r="355" ht="12.5" x14ac:dyDescent="0.25"/>
    <row r="356" ht="12.5" x14ac:dyDescent="0.25"/>
    <row r="357" ht="12.5" x14ac:dyDescent="0.25"/>
    <row r="358" ht="12.5" x14ac:dyDescent="0.25"/>
    <row r="359" ht="12.5" x14ac:dyDescent="0.25"/>
    <row r="360" ht="12.5" x14ac:dyDescent="0.25"/>
    <row r="361" ht="12.5" x14ac:dyDescent="0.25"/>
    <row r="362" ht="12.5" x14ac:dyDescent="0.25"/>
    <row r="363" ht="12.5" x14ac:dyDescent="0.25"/>
    <row r="364" ht="12.5" x14ac:dyDescent="0.25"/>
    <row r="365" ht="12.5" x14ac:dyDescent="0.25"/>
    <row r="366" ht="12.5" x14ac:dyDescent="0.25"/>
    <row r="367" ht="12.5" x14ac:dyDescent="0.25"/>
    <row r="368" ht="12.5" x14ac:dyDescent="0.25"/>
    <row r="369" ht="12.5" x14ac:dyDescent="0.25"/>
    <row r="370" ht="12.5" x14ac:dyDescent="0.25"/>
    <row r="371" ht="12.5" x14ac:dyDescent="0.25"/>
    <row r="372" ht="12.5" x14ac:dyDescent="0.25"/>
    <row r="373" ht="12.5" x14ac:dyDescent="0.25"/>
    <row r="374" ht="12.5" x14ac:dyDescent="0.25"/>
    <row r="375" ht="12.5" x14ac:dyDescent="0.25"/>
    <row r="376" ht="12.5" x14ac:dyDescent="0.25"/>
    <row r="377" ht="12.5" x14ac:dyDescent="0.25"/>
    <row r="378" ht="12.5" x14ac:dyDescent="0.25"/>
    <row r="379" ht="12.5" x14ac:dyDescent="0.25"/>
    <row r="380" ht="12.5" x14ac:dyDescent="0.25"/>
    <row r="381" ht="12.5" x14ac:dyDescent="0.25"/>
    <row r="382" ht="12.5" x14ac:dyDescent="0.25"/>
    <row r="383" ht="12.5" x14ac:dyDescent="0.25"/>
    <row r="384" ht="12.5" x14ac:dyDescent="0.25"/>
    <row r="385" ht="12.5" x14ac:dyDescent="0.25"/>
    <row r="386" ht="12.5" x14ac:dyDescent="0.25"/>
    <row r="387" ht="12.5" x14ac:dyDescent="0.25"/>
    <row r="388" ht="12.5" x14ac:dyDescent="0.25"/>
    <row r="389" ht="12.5" x14ac:dyDescent="0.25"/>
    <row r="390" ht="12.5" x14ac:dyDescent="0.25"/>
    <row r="391" ht="12.5" x14ac:dyDescent="0.25"/>
    <row r="392" ht="12.5" x14ac:dyDescent="0.25"/>
    <row r="393" ht="12.5" x14ac:dyDescent="0.25"/>
    <row r="394" ht="12.5" x14ac:dyDescent="0.25"/>
    <row r="395" ht="12.5" x14ac:dyDescent="0.25"/>
    <row r="396" ht="12.5" x14ac:dyDescent="0.25"/>
    <row r="397" ht="12.5" x14ac:dyDescent="0.25"/>
    <row r="398" ht="12.5" x14ac:dyDescent="0.25"/>
    <row r="399" ht="12.5" x14ac:dyDescent="0.25"/>
    <row r="400" ht="12.5" x14ac:dyDescent="0.25"/>
    <row r="401" ht="12.5" x14ac:dyDescent="0.25"/>
    <row r="402" ht="12.5" x14ac:dyDescent="0.25"/>
    <row r="403" ht="12.5" x14ac:dyDescent="0.25"/>
    <row r="404" ht="12.5" x14ac:dyDescent="0.25"/>
    <row r="405" ht="12.5" x14ac:dyDescent="0.25"/>
    <row r="406" ht="12.5" x14ac:dyDescent="0.25"/>
    <row r="407" ht="12.5" x14ac:dyDescent="0.25"/>
    <row r="408" ht="12.5" x14ac:dyDescent="0.25"/>
    <row r="409" ht="12.5" x14ac:dyDescent="0.25"/>
    <row r="410" ht="12.5" x14ac:dyDescent="0.25"/>
    <row r="411" ht="12.5" x14ac:dyDescent="0.25"/>
    <row r="412" ht="12.5" x14ac:dyDescent="0.25"/>
    <row r="413" ht="12.5" x14ac:dyDescent="0.25"/>
    <row r="414" ht="12.5" x14ac:dyDescent="0.25"/>
    <row r="415" ht="12.5" x14ac:dyDescent="0.25"/>
    <row r="416" ht="12.5" x14ac:dyDescent="0.25"/>
    <row r="417" ht="12.5" x14ac:dyDescent="0.25"/>
    <row r="418" ht="12.5" x14ac:dyDescent="0.25"/>
    <row r="419" ht="12.5" x14ac:dyDescent="0.25"/>
    <row r="420" ht="12.5" x14ac:dyDescent="0.25"/>
    <row r="421" ht="12.5" x14ac:dyDescent="0.25"/>
    <row r="422" ht="12.5" x14ac:dyDescent="0.25"/>
    <row r="423" ht="12.5" x14ac:dyDescent="0.25"/>
    <row r="424" ht="12.5" x14ac:dyDescent="0.25"/>
    <row r="425" ht="12.5" x14ac:dyDescent="0.25"/>
    <row r="426" ht="12.5" x14ac:dyDescent="0.25"/>
    <row r="427" ht="12.5" x14ac:dyDescent="0.25"/>
    <row r="428" ht="12.5" x14ac:dyDescent="0.25"/>
    <row r="429" ht="12.5" x14ac:dyDescent="0.25"/>
    <row r="430" ht="12.5" x14ac:dyDescent="0.25"/>
    <row r="431" ht="12.5" x14ac:dyDescent="0.25"/>
    <row r="432" ht="12.5" x14ac:dyDescent="0.25"/>
    <row r="433" ht="12.5" x14ac:dyDescent="0.25"/>
    <row r="434" ht="12.5" x14ac:dyDescent="0.25"/>
    <row r="435" ht="12.5" x14ac:dyDescent="0.25"/>
    <row r="436" ht="12.5" x14ac:dyDescent="0.25"/>
    <row r="437" ht="12.5" x14ac:dyDescent="0.25"/>
    <row r="438" ht="12.5" x14ac:dyDescent="0.25"/>
    <row r="439" ht="12.5" x14ac:dyDescent="0.25"/>
    <row r="440" ht="12.5" x14ac:dyDescent="0.25"/>
    <row r="441" ht="12.5" x14ac:dyDescent="0.25"/>
    <row r="442" ht="12.5" x14ac:dyDescent="0.25"/>
    <row r="443" ht="12.5" x14ac:dyDescent="0.25"/>
    <row r="444" ht="12.5" x14ac:dyDescent="0.25"/>
    <row r="445" ht="12.5" x14ac:dyDescent="0.25"/>
    <row r="446" ht="12.5" x14ac:dyDescent="0.25"/>
    <row r="447" ht="12.5" x14ac:dyDescent="0.25"/>
    <row r="448" ht="12.5" x14ac:dyDescent="0.25"/>
    <row r="449" ht="12.5" x14ac:dyDescent="0.25"/>
    <row r="450" ht="12.5" x14ac:dyDescent="0.25"/>
    <row r="451" ht="12.5" x14ac:dyDescent="0.25"/>
    <row r="452" ht="12.5" x14ac:dyDescent="0.25"/>
    <row r="453" ht="12.5" x14ac:dyDescent="0.25"/>
    <row r="454" ht="12.5" x14ac:dyDescent="0.25"/>
    <row r="455" ht="12.5" x14ac:dyDescent="0.25"/>
    <row r="456" ht="12.5" x14ac:dyDescent="0.25"/>
    <row r="457" ht="12.5" x14ac:dyDescent="0.25"/>
    <row r="458" ht="12.5" x14ac:dyDescent="0.25"/>
    <row r="459" ht="12.5" x14ac:dyDescent="0.25"/>
    <row r="460" ht="12.5" x14ac:dyDescent="0.25"/>
    <row r="461" ht="12.5" x14ac:dyDescent="0.25"/>
    <row r="462" ht="12.5" x14ac:dyDescent="0.25"/>
    <row r="463" ht="12.5" x14ac:dyDescent="0.25"/>
    <row r="464" ht="12.5" x14ac:dyDescent="0.25"/>
    <row r="465" ht="12.5" x14ac:dyDescent="0.25"/>
    <row r="466" ht="12.5" x14ac:dyDescent="0.25"/>
    <row r="467" ht="12.5" x14ac:dyDescent="0.25"/>
    <row r="468" ht="12.5" x14ac:dyDescent="0.25"/>
    <row r="469" ht="12.5" x14ac:dyDescent="0.25"/>
    <row r="470" ht="12.5" x14ac:dyDescent="0.25"/>
    <row r="471" ht="12.5" x14ac:dyDescent="0.25"/>
    <row r="472" ht="12.5" x14ac:dyDescent="0.25"/>
    <row r="473" ht="12.5" x14ac:dyDescent="0.25"/>
    <row r="474" ht="12.5" x14ac:dyDescent="0.25"/>
    <row r="475" ht="12.5" x14ac:dyDescent="0.25"/>
    <row r="476" ht="12.5" x14ac:dyDescent="0.25"/>
    <row r="477" ht="12.5" x14ac:dyDescent="0.25"/>
    <row r="478" ht="12.5" x14ac:dyDescent="0.25"/>
    <row r="479" ht="12.5" x14ac:dyDescent="0.25"/>
    <row r="480" ht="12.5" x14ac:dyDescent="0.25"/>
    <row r="481" ht="12.5" x14ac:dyDescent="0.25"/>
    <row r="482" ht="12.5" x14ac:dyDescent="0.25"/>
    <row r="483" ht="12.5" x14ac:dyDescent="0.25"/>
    <row r="484" ht="12.5" x14ac:dyDescent="0.25"/>
    <row r="485" ht="12.5" x14ac:dyDescent="0.25"/>
    <row r="486" ht="12.5" x14ac:dyDescent="0.25"/>
    <row r="487" ht="12.5" x14ac:dyDescent="0.25"/>
    <row r="488" ht="12.5" x14ac:dyDescent="0.25"/>
    <row r="489" ht="12.5" x14ac:dyDescent="0.25"/>
    <row r="490" ht="12.5" x14ac:dyDescent="0.25"/>
    <row r="491" ht="12.5" x14ac:dyDescent="0.25"/>
    <row r="492" ht="12.5" x14ac:dyDescent="0.25"/>
    <row r="493" ht="12.5" x14ac:dyDescent="0.25"/>
    <row r="494" ht="12.5" x14ac:dyDescent="0.25"/>
    <row r="495" ht="12.5" x14ac:dyDescent="0.25"/>
    <row r="496" ht="12.5" x14ac:dyDescent="0.25"/>
    <row r="497" ht="12.5" x14ac:dyDescent="0.25"/>
    <row r="498" ht="12.5" x14ac:dyDescent="0.25"/>
    <row r="499" ht="12.5" x14ac:dyDescent="0.25"/>
    <row r="500" ht="12.5" x14ac:dyDescent="0.25"/>
    <row r="501" ht="12.5" x14ac:dyDescent="0.25"/>
    <row r="502" ht="12.5" x14ac:dyDescent="0.25"/>
    <row r="503" ht="12.5" x14ac:dyDescent="0.25"/>
    <row r="504" ht="12.5" x14ac:dyDescent="0.25"/>
    <row r="505" ht="12.5" x14ac:dyDescent="0.25"/>
    <row r="506" ht="12.5" x14ac:dyDescent="0.25"/>
    <row r="507" ht="12.5" x14ac:dyDescent="0.25"/>
    <row r="508" ht="12.5" x14ac:dyDescent="0.25"/>
    <row r="509" ht="12.5" x14ac:dyDescent="0.25"/>
    <row r="510" ht="12.5" x14ac:dyDescent="0.25"/>
    <row r="511" ht="12.5" x14ac:dyDescent="0.25"/>
    <row r="512" ht="12.5" x14ac:dyDescent="0.25"/>
    <row r="513" ht="12.5" x14ac:dyDescent="0.25"/>
    <row r="514" ht="12.5" x14ac:dyDescent="0.25"/>
    <row r="515" ht="12.5" x14ac:dyDescent="0.25"/>
    <row r="516" ht="12.5" x14ac:dyDescent="0.25"/>
    <row r="517" ht="12.5" x14ac:dyDescent="0.25"/>
    <row r="518" ht="12.5" x14ac:dyDescent="0.25"/>
    <row r="519" ht="12.5" x14ac:dyDescent="0.25"/>
    <row r="520" ht="12.5" x14ac:dyDescent="0.25"/>
    <row r="521" ht="12.5" x14ac:dyDescent="0.25"/>
    <row r="522" ht="12.5" x14ac:dyDescent="0.25"/>
    <row r="523" ht="12.5" x14ac:dyDescent="0.25"/>
    <row r="524" ht="12.5" x14ac:dyDescent="0.25"/>
    <row r="525" ht="12.5" x14ac:dyDescent="0.25"/>
    <row r="526" ht="12.5" x14ac:dyDescent="0.25"/>
    <row r="527" ht="12.5" x14ac:dyDescent="0.25"/>
    <row r="528" ht="12.5" x14ac:dyDescent="0.25"/>
    <row r="529" ht="12.5" x14ac:dyDescent="0.25"/>
    <row r="530" ht="12.5" x14ac:dyDescent="0.25"/>
    <row r="531" ht="12.5" x14ac:dyDescent="0.25"/>
    <row r="532" ht="12.5" x14ac:dyDescent="0.25"/>
    <row r="533" ht="12.5" x14ac:dyDescent="0.25"/>
    <row r="534" ht="12.5" x14ac:dyDescent="0.25"/>
    <row r="535" ht="12.5" x14ac:dyDescent="0.25"/>
    <row r="536" ht="12.5" x14ac:dyDescent="0.25"/>
    <row r="537" ht="12.5" x14ac:dyDescent="0.25"/>
    <row r="538" ht="12.5" x14ac:dyDescent="0.25"/>
    <row r="539" ht="12.5" x14ac:dyDescent="0.25"/>
    <row r="540" ht="12.5" x14ac:dyDescent="0.25"/>
    <row r="541" ht="12.5" x14ac:dyDescent="0.25"/>
    <row r="542" ht="12.5" x14ac:dyDescent="0.25"/>
    <row r="543" ht="12.5" x14ac:dyDescent="0.25"/>
    <row r="544" ht="12.5" x14ac:dyDescent="0.25"/>
    <row r="545" ht="12.5" x14ac:dyDescent="0.25"/>
    <row r="546" ht="12.5" x14ac:dyDescent="0.25"/>
    <row r="547" ht="12.5" x14ac:dyDescent="0.25"/>
    <row r="548" ht="12.5" x14ac:dyDescent="0.25"/>
    <row r="549" ht="12.5" x14ac:dyDescent="0.25"/>
    <row r="550" ht="12.5" x14ac:dyDescent="0.25"/>
    <row r="551" ht="12.5" x14ac:dyDescent="0.25"/>
    <row r="552" ht="12.5" x14ac:dyDescent="0.25"/>
    <row r="553" ht="12.5" x14ac:dyDescent="0.25"/>
    <row r="554" ht="12.5" x14ac:dyDescent="0.25"/>
    <row r="555" ht="12.5" x14ac:dyDescent="0.25"/>
    <row r="556" ht="12.5" x14ac:dyDescent="0.25"/>
    <row r="557" ht="12.5" x14ac:dyDescent="0.25"/>
    <row r="558" ht="12.5" x14ac:dyDescent="0.25"/>
    <row r="559" ht="12.5" x14ac:dyDescent="0.25"/>
    <row r="560" ht="12.5" x14ac:dyDescent="0.25"/>
    <row r="561" ht="12.5" x14ac:dyDescent="0.25"/>
    <row r="562" ht="12.5" x14ac:dyDescent="0.25"/>
    <row r="563" ht="12.5" x14ac:dyDescent="0.25"/>
    <row r="564" ht="12.5" x14ac:dyDescent="0.25"/>
    <row r="565" ht="12.5" x14ac:dyDescent="0.25"/>
    <row r="566" ht="12.5" x14ac:dyDescent="0.25"/>
    <row r="567" ht="12.5" x14ac:dyDescent="0.25"/>
    <row r="568" ht="12.5" x14ac:dyDescent="0.25"/>
    <row r="569" ht="12.5" x14ac:dyDescent="0.25"/>
    <row r="570" ht="12.5" x14ac:dyDescent="0.25"/>
    <row r="571" ht="12.5" x14ac:dyDescent="0.25"/>
    <row r="572" ht="12.5" x14ac:dyDescent="0.25"/>
    <row r="573" ht="12.5" x14ac:dyDescent="0.25"/>
    <row r="574" ht="12.5" x14ac:dyDescent="0.25"/>
    <row r="575" ht="12.5" x14ac:dyDescent="0.25"/>
    <row r="576" ht="12.5" x14ac:dyDescent="0.25"/>
    <row r="577" ht="12.5" x14ac:dyDescent="0.25"/>
    <row r="578" ht="12.5" x14ac:dyDescent="0.25"/>
    <row r="579" ht="12.5" x14ac:dyDescent="0.25"/>
    <row r="580" ht="12.5" x14ac:dyDescent="0.25"/>
    <row r="581" ht="12.5" x14ac:dyDescent="0.25"/>
    <row r="582" ht="12.5" x14ac:dyDescent="0.25"/>
    <row r="583" ht="12.5" x14ac:dyDescent="0.25"/>
    <row r="584" ht="12.5" x14ac:dyDescent="0.25"/>
    <row r="585" ht="12.5" x14ac:dyDescent="0.25"/>
    <row r="586" ht="12.5" x14ac:dyDescent="0.25"/>
    <row r="587" ht="12.5" x14ac:dyDescent="0.25"/>
    <row r="588" ht="12.5" x14ac:dyDescent="0.25"/>
    <row r="589" ht="12.5" x14ac:dyDescent="0.25"/>
    <row r="590" ht="12.5" x14ac:dyDescent="0.25"/>
    <row r="591" ht="12.5" x14ac:dyDescent="0.25"/>
    <row r="592" ht="12.5" x14ac:dyDescent="0.25"/>
    <row r="593" ht="12.5" x14ac:dyDescent="0.25"/>
    <row r="594" ht="12.5" x14ac:dyDescent="0.25"/>
    <row r="595" ht="12.5" x14ac:dyDescent="0.25"/>
    <row r="596" ht="12.5" x14ac:dyDescent="0.25"/>
    <row r="597" ht="12.5" x14ac:dyDescent="0.25"/>
    <row r="598" ht="12.5" x14ac:dyDescent="0.25"/>
    <row r="599" ht="12.5" x14ac:dyDescent="0.25"/>
    <row r="600" ht="12.5" x14ac:dyDescent="0.25"/>
    <row r="601" ht="12.5" x14ac:dyDescent="0.25"/>
    <row r="602" ht="12.5" x14ac:dyDescent="0.25"/>
    <row r="603" ht="12.5" x14ac:dyDescent="0.25"/>
    <row r="604" ht="12.5" x14ac:dyDescent="0.25"/>
    <row r="605" ht="12.5" x14ac:dyDescent="0.25"/>
    <row r="606" ht="12.5" x14ac:dyDescent="0.25"/>
    <row r="607" ht="12.5" x14ac:dyDescent="0.25"/>
    <row r="608" ht="12.5" x14ac:dyDescent="0.25"/>
    <row r="609" ht="12.5" x14ac:dyDescent="0.25"/>
    <row r="610" ht="12.5" x14ac:dyDescent="0.25"/>
    <row r="611" ht="12.5" x14ac:dyDescent="0.25"/>
    <row r="612" ht="12.5" x14ac:dyDescent="0.25"/>
    <row r="613" ht="12.5" x14ac:dyDescent="0.25"/>
    <row r="614" ht="12.5" x14ac:dyDescent="0.25"/>
    <row r="615" ht="12.5" x14ac:dyDescent="0.25"/>
    <row r="616" ht="12.5" x14ac:dyDescent="0.25"/>
    <row r="617" ht="12.5" x14ac:dyDescent="0.25"/>
    <row r="618" ht="12.5" x14ac:dyDescent="0.25"/>
    <row r="619" ht="12.5" x14ac:dyDescent="0.25"/>
    <row r="620" ht="12.5" x14ac:dyDescent="0.25"/>
    <row r="621" ht="12.5" x14ac:dyDescent="0.25"/>
    <row r="622" ht="12.5" x14ac:dyDescent="0.25"/>
    <row r="623" ht="12.5" x14ac:dyDescent="0.25"/>
    <row r="624" ht="12.5" x14ac:dyDescent="0.25"/>
    <row r="625" ht="12.5" x14ac:dyDescent="0.25"/>
    <row r="626" ht="12.5" x14ac:dyDescent="0.25"/>
    <row r="627" ht="12.5" x14ac:dyDescent="0.25"/>
    <row r="628" ht="12.5" x14ac:dyDescent="0.25"/>
    <row r="629" ht="12.5" x14ac:dyDescent="0.25"/>
    <row r="630" ht="12.5" x14ac:dyDescent="0.25"/>
    <row r="631" ht="12.5" x14ac:dyDescent="0.25"/>
    <row r="632" ht="12.5" x14ac:dyDescent="0.25"/>
    <row r="633" ht="12.5" x14ac:dyDescent="0.25"/>
    <row r="634" ht="12.5" x14ac:dyDescent="0.25"/>
    <row r="635" ht="12.5" x14ac:dyDescent="0.25"/>
    <row r="636" ht="12.5" x14ac:dyDescent="0.25"/>
    <row r="637" ht="12.5" x14ac:dyDescent="0.25"/>
    <row r="638" ht="12.5" x14ac:dyDescent="0.25"/>
    <row r="639" ht="12.5" x14ac:dyDescent="0.25"/>
    <row r="640" ht="12.5" x14ac:dyDescent="0.25"/>
    <row r="641" ht="12.5" x14ac:dyDescent="0.25"/>
    <row r="642" ht="12.5" x14ac:dyDescent="0.25"/>
    <row r="643" ht="12.5" x14ac:dyDescent="0.25"/>
    <row r="644" ht="12.5" x14ac:dyDescent="0.25"/>
    <row r="645" ht="12.5" x14ac:dyDescent="0.25"/>
    <row r="646" ht="12.5" x14ac:dyDescent="0.25"/>
    <row r="647" ht="12.5" x14ac:dyDescent="0.25"/>
    <row r="648" ht="12.5" x14ac:dyDescent="0.25"/>
    <row r="649" ht="12.5" x14ac:dyDescent="0.25"/>
    <row r="650" ht="12.5" x14ac:dyDescent="0.25"/>
    <row r="651" ht="12.5" x14ac:dyDescent="0.25"/>
    <row r="652" ht="12.5" x14ac:dyDescent="0.25"/>
    <row r="653" ht="12.5" x14ac:dyDescent="0.25"/>
    <row r="654" ht="12.5" x14ac:dyDescent="0.25"/>
    <row r="655" ht="12.5" x14ac:dyDescent="0.25"/>
    <row r="656" ht="12.5" x14ac:dyDescent="0.25"/>
    <row r="657" ht="12.5" x14ac:dyDescent="0.25"/>
    <row r="658" ht="12.5" x14ac:dyDescent="0.25"/>
    <row r="659" ht="12.5" x14ac:dyDescent="0.25"/>
    <row r="660" ht="12.5" x14ac:dyDescent="0.25"/>
    <row r="661" ht="12.5" x14ac:dyDescent="0.25"/>
    <row r="662" ht="12.5" x14ac:dyDescent="0.25"/>
    <row r="663" ht="12.5" x14ac:dyDescent="0.25"/>
    <row r="664" ht="12.5" x14ac:dyDescent="0.25"/>
    <row r="665" ht="12.5" x14ac:dyDescent="0.25"/>
    <row r="666" ht="12.5" x14ac:dyDescent="0.25"/>
    <row r="667" ht="12.5" x14ac:dyDescent="0.25"/>
    <row r="668" ht="12.5" x14ac:dyDescent="0.25"/>
    <row r="669" ht="12.5" x14ac:dyDescent="0.25"/>
    <row r="670" ht="12.5" x14ac:dyDescent="0.25"/>
    <row r="671" ht="12.5" x14ac:dyDescent="0.25"/>
    <row r="672" ht="12.5" x14ac:dyDescent="0.25"/>
    <row r="673" ht="12.5" x14ac:dyDescent="0.25"/>
    <row r="674" ht="12.5" x14ac:dyDescent="0.25"/>
    <row r="675" ht="12.5" x14ac:dyDescent="0.25"/>
    <row r="676" ht="12.5" x14ac:dyDescent="0.25"/>
    <row r="677" ht="12.5" x14ac:dyDescent="0.25"/>
    <row r="678" ht="12.5" x14ac:dyDescent="0.25"/>
    <row r="679" ht="12.5" x14ac:dyDescent="0.25"/>
    <row r="680" ht="12.5" x14ac:dyDescent="0.25"/>
    <row r="681" ht="12.5" x14ac:dyDescent="0.25"/>
    <row r="682" ht="12.5" x14ac:dyDescent="0.25"/>
    <row r="683" ht="12.5" x14ac:dyDescent="0.25"/>
    <row r="684" ht="12.5" x14ac:dyDescent="0.25"/>
    <row r="685" ht="12.5" x14ac:dyDescent="0.25"/>
    <row r="686" ht="12.5" x14ac:dyDescent="0.25"/>
    <row r="687" ht="12.5" x14ac:dyDescent="0.25"/>
    <row r="688" ht="12.5" x14ac:dyDescent="0.25"/>
    <row r="689" ht="12.5" x14ac:dyDescent="0.25"/>
    <row r="690" ht="12.5" x14ac:dyDescent="0.25"/>
    <row r="691" ht="12.5" x14ac:dyDescent="0.25"/>
    <row r="692" ht="12.5" x14ac:dyDescent="0.25"/>
    <row r="693" ht="12.5" x14ac:dyDescent="0.25"/>
    <row r="694" ht="12.5" x14ac:dyDescent="0.25"/>
    <row r="695" ht="12.5" x14ac:dyDescent="0.25"/>
    <row r="696" ht="12.5" x14ac:dyDescent="0.25"/>
    <row r="697" ht="12.5" x14ac:dyDescent="0.25"/>
    <row r="698" ht="12.5" x14ac:dyDescent="0.25"/>
    <row r="699" ht="12.5" x14ac:dyDescent="0.25"/>
    <row r="700" ht="12.5" x14ac:dyDescent="0.25"/>
    <row r="701" ht="12.5" x14ac:dyDescent="0.25"/>
    <row r="702" ht="12.5" x14ac:dyDescent="0.25"/>
    <row r="703" ht="12.5" x14ac:dyDescent="0.25"/>
    <row r="704" ht="12.5" x14ac:dyDescent="0.25"/>
    <row r="705" ht="12.5" x14ac:dyDescent="0.25"/>
    <row r="706" ht="12.5" x14ac:dyDescent="0.25"/>
    <row r="707" ht="12.5" x14ac:dyDescent="0.25"/>
    <row r="708" ht="12.5" x14ac:dyDescent="0.25"/>
    <row r="709" ht="12.5" x14ac:dyDescent="0.25"/>
    <row r="710" ht="12.5" x14ac:dyDescent="0.25"/>
    <row r="711" ht="12.5" x14ac:dyDescent="0.25"/>
    <row r="712" ht="12.5" x14ac:dyDescent="0.25"/>
    <row r="713" ht="12.5" x14ac:dyDescent="0.25"/>
    <row r="714" ht="12.5" x14ac:dyDescent="0.25"/>
    <row r="715" ht="12.5" x14ac:dyDescent="0.25"/>
    <row r="716" ht="12.5" x14ac:dyDescent="0.25"/>
    <row r="717" ht="12.5" x14ac:dyDescent="0.25"/>
    <row r="718" ht="12.5" x14ac:dyDescent="0.25"/>
    <row r="719" ht="12.5" x14ac:dyDescent="0.25"/>
    <row r="720" ht="12.5" x14ac:dyDescent="0.25"/>
    <row r="721" ht="12.5" x14ac:dyDescent="0.25"/>
    <row r="722" ht="12.5" x14ac:dyDescent="0.25"/>
    <row r="723" ht="12.5" x14ac:dyDescent="0.25"/>
    <row r="724" ht="12.5" x14ac:dyDescent="0.25"/>
    <row r="725" ht="12.5" x14ac:dyDescent="0.25"/>
    <row r="726" ht="12.5" x14ac:dyDescent="0.25"/>
    <row r="727" ht="12.5" x14ac:dyDescent="0.25"/>
    <row r="728" ht="12.5" x14ac:dyDescent="0.25"/>
    <row r="729" ht="12.5" x14ac:dyDescent="0.25"/>
    <row r="730" ht="12.5" x14ac:dyDescent="0.25"/>
    <row r="731" ht="12.5" x14ac:dyDescent="0.25"/>
    <row r="732" ht="12.5" x14ac:dyDescent="0.25"/>
    <row r="733" ht="12.5" x14ac:dyDescent="0.25"/>
    <row r="734" ht="12.5" x14ac:dyDescent="0.25"/>
    <row r="735" ht="12.5" x14ac:dyDescent="0.25"/>
    <row r="736" ht="12.5" x14ac:dyDescent="0.25"/>
    <row r="737" ht="12.5" x14ac:dyDescent="0.25"/>
    <row r="738" ht="12.5" x14ac:dyDescent="0.25"/>
    <row r="739" ht="12.5" x14ac:dyDescent="0.25"/>
    <row r="740" ht="12.5" x14ac:dyDescent="0.25"/>
    <row r="741" ht="12.5" x14ac:dyDescent="0.25"/>
    <row r="742" ht="12.5" x14ac:dyDescent="0.25"/>
    <row r="743" ht="12.5" x14ac:dyDescent="0.25"/>
    <row r="744" ht="12.5" x14ac:dyDescent="0.25"/>
    <row r="745" ht="12.5" x14ac:dyDescent="0.25"/>
    <row r="746" ht="12.5" x14ac:dyDescent="0.25"/>
    <row r="747" ht="12.5" x14ac:dyDescent="0.25"/>
    <row r="748" ht="12.5" x14ac:dyDescent="0.25"/>
    <row r="749" ht="12.5" x14ac:dyDescent="0.25"/>
    <row r="750" ht="12.5" x14ac:dyDescent="0.25"/>
    <row r="751" ht="12.5" x14ac:dyDescent="0.25"/>
    <row r="752" ht="12.5" x14ac:dyDescent="0.25"/>
    <row r="753" ht="12.5" x14ac:dyDescent="0.25"/>
    <row r="754" ht="12.5" x14ac:dyDescent="0.25"/>
    <row r="755" ht="12.5" x14ac:dyDescent="0.25"/>
    <row r="756" ht="12.5" x14ac:dyDescent="0.25"/>
    <row r="757" ht="12.5" x14ac:dyDescent="0.25"/>
    <row r="758" ht="12.5" x14ac:dyDescent="0.25"/>
    <row r="759" ht="12.5" x14ac:dyDescent="0.25"/>
    <row r="760" ht="12.5" x14ac:dyDescent="0.25"/>
    <row r="761" ht="12.5" x14ac:dyDescent="0.25"/>
    <row r="762" ht="12.5" x14ac:dyDescent="0.25"/>
    <row r="763" ht="12.5" x14ac:dyDescent="0.25"/>
    <row r="764" ht="12.5" x14ac:dyDescent="0.25"/>
    <row r="765" ht="12.5" x14ac:dyDescent="0.25"/>
    <row r="766" ht="12.5" x14ac:dyDescent="0.25"/>
    <row r="767" ht="12.5" x14ac:dyDescent="0.25"/>
    <row r="768" ht="12.5" x14ac:dyDescent="0.25"/>
    <row r="769" ht="12.5" x14ac:dyDescent="0.25"/>
    <row r="770" ht="12.5" x14ac:dyDescent="0.25"/>
    <row r="771" ht="12.5" x14ac:dyDescent="0.25"/>
    <row r="772" ht="12.5" x14ac:dyDescent="0.25"/>
    <row r="773" ht="12.5" x14ac:dyDescent="0.25"/>
    <row r="774" ht="12.5" x14ac:dyDescent="0.25"/>
    <row r="775" ht="12.5" x14ac:dyDescent="0.25"/>
    <row r="776" ht="12.5" x14ac:dyDescent="0.25"/>
    <row r="777" ht="12.5" x14ac:dyDescent="0.25"/>
    <row r="778" ht="12.5" x14ac:dyDescent="0.25"/>
    <row r="779" ht="12.5" x14ac:dyDescent="0.25"/>
    <row r="780" ht="12.5" x14ac:dyDescent="0.25"/>
    <row r="781" ht="12.5" x14ac:dyDescent="0.25"/>
    <row r="782" ht="12.5" x14ac:dyDescent="0.25"/>
    <row r="783" ht="12.5" x14ac:dyDescent="0.25"/>
    <row r="784" ht="12.5" x14ac:dyDescent="0.25"/>
    <row r="785" ht="12.5" x14ac:dyDescent="0.25"/>
    <row r="786" ht="12.5" x14ac:dyDescent="0.25"/>
    <row r="787" ht="12.5" x14ac:dyDescent="0.25"/>
    <row r="788" ht="12.5" x14ac:dyDescent="0.25"/>
    <row r="789" ht="12.5" x14ac:dyDescent="0.25"/>
    <row r="790" ht="12.5" x14ac:dyDescent="0.25"/>
    <row r="791" ht="12.5" x14ac:dyDescent="0.25"/>
    <row r="792" ht="12.5" x14ac:dyDescent="0.25"/>
    <row r="793" ht="12.5" x14ac:dyDescent="0.25"/>
    <row r="794" ht="12.5" x14ac:dyDescent="0.25"/>
    <row r="795" ht="12.5" x14ac:dyDescent="0.25"/>
    <row r="796" ht="12.5" x14ac:dyDescent="0.25"/>
    <row r="797" ht="12.5" x14ac:dyDescent="0.25"/>
    <row r="798" ht="12.5" x14ac:dyDescent="0.25"/>
    <row r="799" ht="12.5" x14ac:dyDescent="0.25"/>
    <row r="800" ht="12.5" x14ac:dyDescent="0.25"/>
    <row r="801" ht="12.5" x14ac:dyDescent="0.25"/>
    <row r="802" ht="12.5" x14ac:dyDescent="0.25"/>
    <row r="803" ht="12.5" x14ac:dyDescent="0.25"/>
    <row r="804" ht="12.5" x14ac:dyDescent="0.25"/>
    <row r="805" ht="12.5" x14ac:dyDescent="0.25"/>
    <row r="806" ht="12.5" x14ac:dyDescent="0.25"/>
    <row r="807" ht="12.5" x14ac:dyDescent="0.25"/>
    <row r="808" ht="12.5" x14ac:dyDescent="0.25"/>
    <row r="809" ht="12.5" x14ac:dyDescent="0.25"/>
    <row r="810" ht="12.5" x14ac:dyDescent="0.25"/>
    <row r="811" ht="12.5" x14ac:dyDescent="0.25"/>
    <row r="812" ht="12.5" x14ac:dyDescent="0.25"/>
    <row r="813" ht="12.5" x14ac:dyDescent="0.25"/>
    <row r="814" ht="12.5" x14ac:dyDescent="0.25"/>
    <row r="815" ht="12.5" x14ac:dyDescent="0.25"/>
    <row r="816" ht="12.5" x14ac:dyDescent="0.25"/>
    <row r="817" ht="12.5" x14ac:dyDescent="0.25"/>
    <row r="818" ht="12.5" x14ac:dyDescent="0.25"/>
    <row r="819" ht="12.5" x14ac:dyDescent="0.25"/>
    <row r="820" ht="12.5" x14ac:dyDescent="0.25"/>
    <row r="821" ht="12.5" x14ac:dyDescent="0.25"/>
    <row r="822" ht="12.5" x14ac:dyDescent="0.25"/>
    <row r="823" ht="12.5" x14ac:dyDescent="0.25"/>
    <row r="824" ht="12.5" x14ac:dyDescent="0.25"/>
    <row r="825" ht="12.5" x14ac:dyDescent="0.25"/>
    <row r="826" ht="12.5" x14ac:dyDescent="0.25"/>
    <row r="827" ht="12.5" x14ac:dyDescent="0.25"/>
    <row r="828" ht="12.5" x14ac:dyDescent="0.25"/>
    <row r="829" ht="12.5" x14ac:dyDescent="0.25"/>
    <row r="830" ht="12.5" x14ac:dyDescent="0.25"/>
    <row r="831" ht="12.5" x14ac:dyDescent="0.25"/>
    <row r="832" ht="12.5" x14ac:dyDescent="0.25"/>
    <row r="833" ht="12.5" x14ac:dyDescent="0.25"/>
    <row r="834" ht="12.5" x14ac:dyDescent="0.25"/>
    <row r="835" ht="12.5" x14ac:dyDescent="0.25"/>
    <row r="836" ht="12.5" x14ac:dyDescent="0.25"/>
    <row r="837" ht="12.5" x14ac:dyDescent="0.25"/>
    <row r="838" ht="12.5" x14ac:dyDescent="0.25"/>
    <row r="839" ht="12.5" x14ac:dyDescent="0.25"/>
    <row r="840" ht="12.5" x14ac:dyDescent="0.25"/>
    <row r="841" ht="12.5" x14ac:dyDescent="0.25"/>
    <row r="842" ht="12.5" x14ac:dyDescent="0.25"/>
    <row r="843" ht="12.5" x14ac:dyDescent="0.25"/>
    <row r="844" ht="12.5" x14ac:dyDescent="0.25"/>
    <row r="845" ht="12.5" x14ac:dyDescent="0.25"/>
    <row r="846" ht="12.5" x14ac:dyDescent="0.25"/>
    <row r="847" ht="12.5" x14ac:dyDescent="0.25"/>
    <row r="848" ht="12.5" x14ac:dyDescent="0.25"/>
    <row r="849" ht="12.5" x14ac:dyDescent="0.25"/>
    <row r="850" ht="12.5" x14ac:dyDescent="0.25"/>
    <row r="851" ht="12.5" x14ac:dyDescent="0.25"/>
    <row r="852" ht="12.5" x14ac:dyDescent="0.25"/>
    <row r="853" ht="12.5" x14ac:dyDescent="0.25"/>
    <row r="854" ht="12.5" x14ac:dyDescent="0.25"/>
    <row r="855" ht="12.5" x14ac:dyDescent="0.25"/>
    <row r="856" ht="12.5" x14ac:dyDescent="0.25"/>
    <row r="857" ht="12.5" x14ac:dyDescent="0.25"/>
    <row r="858" ht="12.5" x14ac:dyDescent="0.25"/>
    <row r="859" ht="12.5" x14ac:dyDescent="0.25"/>
    <row r="860" ht="12.5" x14ac:dyDescent="0.25"/>
    <row r="861" ht="12.5" x14ac:dyDescent="0.25"/>
    <row r="862" ht="12.5" x14ac:dyDescent="0.25"/>
    <row r="863" ht="12.5" x14ac:dyDescent="0.25"/>
    <row r="864" ht="12.5" x14ac:dyDescent="0.25"/>
    <row r="865" ht="12.5" x14ac:dyDescent="0.25"/>
    <row r="866" ht="12.5" x14ac:dyDescent="0.25"/>
    <row r="867" ht="12.5" x14ac:dyDescent="0.25"/>
    <row r="868" ht="12.5" x14ac:dyDescent="0.25"/>
    <row r="869" ht="12.5" x14ac:dyDescent="0.25"/>
    <row r="870" ht="12.5" x14ac:dyDescent="0.25"/>
    <row r="871" ht="12.5" x14ac:dyDescent="0.25"/>
    <row r="872" ht="12.5" x14ac:dyDescent="0.25"/>
    <row r="873" ht="12.5" x14ac:dyDescent="0.25"/>
    <row r="874" ht="12.5" x14ac:dyDescent="0.25"/>
    <row r="875" ht="12.5" x14ac:dyDescent="0.25"/>
    <row r="876" ht="12.5" x14ac:dyDescent="0.25"/>
    <row r="877" ht="12.5" x14ac:dyDescent="0.25"/>
    <row r="878" ht="12.5" x14ac:dyDescent="0.25"/>
    <row r="879" ht="12.5" x14ac:dyDescent="0.25"/>
    <row r="880" ht="12.5" x14ac:dyDescent="0.25"/>
    <row r="881" ht="12.5" x14ac:dyDescent="0.25"/>
    <row r="882" ht="12.5" x14ac:dyDescent="0.25"/>
    <row r="883" ht="12.5" x14ac:dyDescent="0.25"/>
    <row r="884" ht="12.5" x14ac:dyDescent="0.25"/>
    <row r="885" ht="12.5" x14ac:dyDescent="0.25"/>
    <row r="886" ht="12.5" x14ac:dyDescent="0.25"/>
    <row r="887" ht="12.5" x14ac:dyDescent="0.25"/>
    <row r="888" ht="12.5" x14ac:dyDescent="0.25"/>
    <row r="889" ht="12.5" x14ac:dyDescent="0.25"/>
    <row r="890" ht="12.5" x14ac:dyDescent="0.25"/>
    <row r="891" ht="12.5" x14ac:dyDescent="0.25"/>
    <row r="892" ht="12.5" x14ac:dyDescent="0.25"/>
    <row r="893" ht="12.5" x14ac:dyDescent="0.25"/>
    <row r="894" ht="12.5" x14ac:dyDescent="0.25"/>
    <row r="895" ht="12.5" x14ac:dyDescent="0.25"/>
    <row r="896" ht="12.5" x14ac:dyDescent="0.25"/>
    <row r="897" ht="12.5" x14ac:dyDescent="0.25"/>
    <row r="898" ht="12.5" x14ac:dyDescent="0.25"/>
    <row r="899" ht="12.5" x14ac:dyDescent="0.25"/>
    <row r="900" ht="12.5" x14ac:dyDescent="0.25"/>
    <row r="901" ht="12.5" x14ac:dyDescent="0.25"/>
    <row r="902" ht="12.5" x14ac:dyDescent="0.25"/>
    <row r="903" ht="12.5" x14ac:dyDescent="0.25"/>
    <row r="904" ht="12.5" x14ac:dyDescent="0.25"/>
    <row r="905" ht="12.5" x14ac:dyDescent="0.25"/>
    <row r="906" ht="12.5" x14ac:dyDescent="0.25"/>
    <row r="907" ht="12.5" x14ac:dyDescent="0.25"/>
    <row r="908" ht="12.5" x14ac:dyDescent="0.25"/>
    <row r="909" ht="12.5" x14ac:dyDescent="0.25"/>
    <row r="910" ht="12.5" x14ac:dyDescent="0.25"/>
    <row r="911" ht="12.5" x14ac:dyDescent="0.25"/>
    <row r="912" ht="12.5" x14ac:dyDescent="0.25"/>
    <row r="913" ht="12.5" x14ac:dyDescent="0.25"/>
    <row r="914" ht="12.5" x14ac:dyDescent="0.25"/>
    <row r="915" ht="12.5" x14ac:dyDescent="0.25"/>
    <row r="916" ht="12.5" x14ac:dyDescent="0.25"/>
    <row r="917" ht="12.5" x14ac:dyDescent="0.25"/>
    <row r="918" ht="12.5" x14ac:dyDescent="0.25"/>
    <row r="919" ht="12.5" x14ac:dyDescent="0.25"/>
    <row r="920" ht="12.5" x14ac:dyDescent="0.25"/>
    <row r="921" ht="12.5" x14ac:dyDescent="0.25"/>
    <row r="922" ht="12.5" x14ac:dyDescent="0.25"/>
    <row r="923" ht="12.5" x14ac:dyDescent="0.25"/>
    <row r="924" ht="12.5" x14ac:dyDescent="0.25"/>
    <row r="925" ht="12.5" x14ac:dyDescent="0.25"/>
    <row r="926" ht="12.5" x14ac:dyDescent="0.25"/>
    <row r="927" ht="12.5" x14ac:dyDescent="0.25"/>
    <row r="928" ht="12.5" x14ac:dyDescent="0.25"/>
    <row r="929" ht="12.5" x14ac:dyDescent="0.25"/>
    <row r="930" ht="12.5" x14ac:dyDescent="0.25"/>
    <row r="931" ht="12.5" x14ac:dyDescent="0.25"/>
    <row r="932" ht="12.5" x14ac:dyDescent="0.25"/>
    <row r="933" ht="12.5" x14ac:dyDescent="0.25"/>
    <row r="934" ht="12.5" x14ac:dyDescent="0.25"/>
    <row r="935" ht="12.5" x14ac:dyDescent="0.25"/>
    <row r="936" ht="12.5" x14ac:dyDescent="0.25"/>
    <row r="937" ht="12.5" x14ac:dyDescent="0.25"/>
    <row r="938" ht="12.5" x14ac:dyDescent="0.25"/>
    <row r="939" ht="12.5" x14ac:dyDescent="0.25"/>
    <row r="940" ht="12.5" x14ac:dyDescent="0.25"/>
    <row r="941" ht="12.5" x14ac:dyDescent="0.25"/>
    <row r="942" ht="12.5" x14ac:dyDescent="0.25"/>
    <row r="943" ht="12.5" x14ac:dyDescent="0.25"/>
    <row r="944" ht="12.5" x14ac:dyDescent="0.25"/>
    <row r="945" ht="12.5" x14ac:dyDescent="0.25"/>
    <row r="946" ht="12.5" x14ac:dyDescent="0.25"/>
    <row r="947" ht="12.5" x14ac:dyDescent="0.25"/>
    <row r="948" ht="12.5" x14ac:dyDescent="0.25"/>
    <row r="949" ht="12.5" x14ac:dyDescent="0.25"/>
    <row r="950" ht="12.5" x14ac:dyDescent="0.25"/>
    <row r="951" ht="12.5" x14ac:dyDescent="0.25"/>
    <row r="952" ht="12.5" x14ac:dyDescent="0.25"/>
    <row r="953" ht="12.5" x14ac:dyDescent="0.25"/>
    <row r="954" ht="12.5" x14ac:dyDescent="0.25"/>
    <row r="955" ht="12.5" x14ac:dyDescent="0.25"/>
    <row r="956" ht="12.5" x14ac:dyDescent="0.25"/>
    <row r="957" ht="12.5" x14ac:dyDescent="0.25"/>
    <row r="958" ht="12.5" x14ac:dyDescent="0.25"/>
    <row r="959" ht="12.5" x14ac:dyDescent="0.25"/>
    <row r="960" ht="12.5" x14ac:dyDescent="0.25"/>
    <row r="961" ht="12.5" x14ac:dyDescent="0.25"/>
    <row r="962" ht="12.5" x14ac:dyDescent="0.25"/>
    <row r="963" ht="12.5" x14ac:dyDescent="0.25"/>
    <row r="964" ht="12.5" x14ac:dyDescent="0.25"/>
    <row r="965" ht="12.5" x14ac:dyDescent="0.25"/>
    <row r="966" ht="12.5" x14ac:dyDescent="0.25"/>
    <row r="967" ht="12.5" x14ac:dyDescent="0.25"/>
    <row r="968" ht="12.5" x14ac:dyDescent="0.25"/>
    <row r="969" ht="12.5" x14ac:dyDescent="0.25"/>
    <row r="970" ht="12.5" x14ac:dyDescent="0.25"/>
    <row r="971" ht="12.5" x14ac:dyDescent="0.25"/>
    <row r="972" ht="12.5" x14ac:dyDescent="0.25"/>
    <row r="973" ht="12.5" x14ac:dyDescent="0.25"/>
    <row r="974" ht="12.5" x14ac:dyDescent="0.25"/>
    <row r="975" ht="12.5" x14ac:dyDescent="0.25"/>
    <row r="976" ht="12.5" x14ac:dyDescent="0.25"/>
    <row r="977" ht="12.5" x14ac:dyDescent="0.25"/>
    <row r="978" ht="12.5" x14ac:dyDescent="0.25"/>
    <row r="979" ht="12.5" x14ac:dyDescent="0.25"/>
    <row r="980" ht="12.5" x14ac:dyDescent="0.25"/>
    <row r="981" ht="12.5" x14ac:dyDescent="0.25"/>
    <row r="982" ht="12.5" x14ac:dyDescent="0.25"/>
    <row r="983" ht="12.5" x14ac:dyDescent="0.25"/>
    <row r="984" ht="12.5" x14ac:dyDescent="0.25"/>
    <row r="985" ht="12.5" x14ac:dyDescent="0.25"/>
    <row r="986" ht="12.5" x14ac:dyDescent="0.25"/>
    <row r="987" ht="12.5" x14ac:dyDescent="0.25"/>
    <row r="988" ht="12.5" x14ac:dyDescent="0.25"/>
    <row r="989" ht="12.5" x14ac:dyDescent="0.25"/>
    <row r="990" ht="12.5" x14ac:dyDescent="0.25"/>
    <row r="991" ht="12.5" x14ac:dyDescent="0.25"/>
    <row r="992" ht="12.5" x14ac:dyDescent="0.25"/>
    <row r="993" ht="12.5" x14ac:dyDescent="0.25"/>
  </sheetData>
  <mergeCells count="11">
    <mergeCell ref="H115:AD116"/>
    <mergeCell ref="B142:AQ142"/>
    <mergeCell ref="H59:AD60"/>
    <mergeCell ref="H3:AD4"/>
    <mergeCell ref="B87:AQ87"/>
    <mergeCell ref="B30:AQ30"/>
    <mergeCell ref="C33:H33"/>
    <mergeCell ref="J33:O33"/>
    <mergeCell ref="Q33:V38"/>
    <mergeCell ref="Y33:AF38"/>
    <mergeCell ref="AH33:AO35"/>
  </mergeCells>
  <pageMargins left="0.25" right="0.25" top="0.75" bottom="0.75" header="0.3" footer="0.3"/>
  <pageSetup paperSize="9" orientation="landscape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D992"/>
  <sheetViews>
    <sheetView topLeftCell="A16" zoomScale="70" zoomScaleNormal="70" workbookViewId="0">
      <selection activeCell="I78" sqref="I78:L78"/>
    </sheetView>
  </sheetViews>
  <sheetFormatPr defaultColWidth="14.453125" defaultRowHeight="15.75" customHeight="1" x14ac:dyDescent="0.25"/>
  <cols>
    <col min="1" max="1" width="3.54296875" style="40" customWidth="1"/>
    <col min="2" max="43" width="3.453125" style="40" customWidth="1"/>
    <col min="44" max="45" width="14.453125" style="40"/>
    <col min="46" max="46" width="29" style="40" customWidth="1"/>
    <col min="47" max="47" width="15.453125" style="40" customWidth="1"/>
    <col min="48" max="16384" width="14.453125" style="40"/>
  </cols>
  <sheetData>
    <row r="1" spans="1:56" ht="15.75" customHeight="1" thickBot="1" x14ac:dyDescent="0.3"/>
    <row r="2" spans="1:56" ht="15.75" customHeight="1" x14ac:dyDescent="0.25">
      <c r="B2" s="129"/>
      <c r="C2" s="130"/>
      <c r="D2" s="130"/>
      <c r="E2" s="130"/>
      <c r="F2" s="130"/>
      <c r="G2" s="130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1"/>
    </row>
    <row r="3" spans="1:56" ht="15.75" customHeight="1" thickBot="1" x14ac:dyDescent="0.3">
      <c r="B3" s="132"/>
      <c r="C3" s="52"/>
      <c r="D3" s="52"/>
      <c r="E3" s="52"/>
      <c r="F3" s="52"/>
      <c r="G3" s="52"/>
      <c r="H3" s="271" t="s">
        <v>95</v>
      </c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133"/>
    </row>
    <row r="4" spans="1:56" ht="14.25" customHeight="1" x14ac:dyDescent="0.35">
      <c r="A4" s="21"/>
      <c r="B4" s="134"/>
      <c r="C4" s="135"/>
      <c r="D4" s="52"/>
      <c r="E4" s="52"/>
      <c r="F4" s="52"/>
      <c r="G4" s="52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1"/>
      <c r="X4" s="271"/>
      <c r="Y4" s="271"/>
      <c r="Z4" s="271"/>
      <c r="AA4" s="271"/>
      <c r="AB4" s="271"/>
      <c r="AC4" s="271"/>
      <c r="AD4" s="271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129"/>
      <c r="AT4" s="174" t="s">
        <v>25</v>
      </c>
      <c r="AU4" s="174" t="s">
        <v>26</v>
      </c>
      <c r="AV4" s="174" t="s">
        <v>27</v>
      </c>
      <c r="AW4" s="175" t="s">
        <v>28</v>
      </c>
      <c r="AX4" s="52"/>
      <c r="AY4" s="23" t="s">
        <v>29</v>
      </c>
      <c r="AZ4" s="52"/>
      <c r="BA4" s="53"/>
      <c r="BB4" s="133"/>
    </row>
    <row r="5" spans="1:56" ht="14.25" customHeight="1" x14ac:dyDescent="0.35">
      <c r="A5" s="21"/>
      <c r="B5" s="134"/>
      <c r="C5" s="135"/>
      <c r="D5" s="52"/>
      <c r="E5" s="52"/>
      <c r="F5" s="52"/>
      <c r="G5" s="52"/>
      <c r="H5" s="166"/>
      <c r="I5" s="166"/>
      <c r="J5" s="166"/>
      <c r="K5" s="166"/>
      <c r="L5" s="166"/>
      <c r="M5" s="166"/>
      <c r="N5" s="166"/>
      <c r="O5" s="16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  <c r="AA5" s="166"/>
      <c r="AB5" s="166"/>
      <c r="AC5" s="166"/>
      <c r="AD5" s="166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176"/>
      <c r="AT5" s="168" t="s">
        <v>98</v>
      </c>
      <c r="AU5" s="25" t="s">
        <v>99</v>
      </c>
      <c r="AV5" s="25">
        <f>COUNTIF($C$120:$AP$141,"PS")</f>
        <v>3</v>
      </c>
      <c r="AW5" s="177">
        <f>(AV5/$AV$28)*100</f>
        <v>1.7045454545454544</v>
      </c>
      <c r="AX5" s="52"/>
      <c r="AY5" s="25" t="s">
        <v>31</v>
      </c>
      <c r="AZ5" s="52"/>
      <c r="BA5" s="53"/>
      <c r="BB5" s="133"/>
    </row>
    <row r="6" spans="1:56" ht="14.25" customHeight="1" x14ac:dyDescent="0.35">
      <c r="A6" s="21"/>
      <c r="B6" s="13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125"/>
      <c r="AR6" s="52"/>
      <c r="AS6" s="178"/>
      <c r="AT6" s="24" t="s">
        <v>30</v>
      </c>
      <c r="AU6" s="25" t="s">
        <v>82</v>
      </c>
      <c r="AV6" s="25">
        <f>COUNTIF($C$8:$AP$29,"UI")</f>
        <v>18</v>
      </c>
      <c r="AW6" s="177">
        <f t="shared" ref="AW6:AW26" si="0">(AV6/$AV$28)*100</f>
        <v>10.227272727272728</v>
      </c>
      <c r="AX6" s="52"/>
      <c r="AY6" s="25" t="s">
        <v>31</v>
      </c>
      <c r="AZ6" s="52"/>
      <c r="BA6" s="52"/>
      <c r="BB6" s="133"/>
    </row>
    <row r="7" spans="1:56" ht="14.25" customHeight="1" x14ac:dyDescent="0.35">
      <c r="A7" s="21"/>
      <c r="B7" s="138"/>
      <c r="C7" s="139">
        <v>1</v>
      </c>
      <c r="D7" s="139">
        <v>2</v>
      </c>
      <c r="E7" s="139">
        <v>3</v>
      </c>
      <c r="F7" s="139">
        <v>4</v>
      </c>
      <c r="G7" s="139">
        <v>5</v>
      </c>
      <c r="H7" s="139">
        <v>6</v>
      </c>
      <c r="I7" s="139">
        <v>7</v>
      </c>
      <c r="J7" s="139">
        <v>8</v>
      </c>
      <c r="K7" s="139">
        <v>9</v>
      </c>
      <c r="L7" s="139">
        <v>10</v>
      </c>
      <c r="M7" s="139">
        <v>11</v>
      </c>
      <c r="N7" s="139">
        <v>12</v>
      </c>
      <c r="O7" s="139">
        <v>13</v>
      </c>
      <c r="P7" s="139">
        <v>14</v>
      </c>
      <c r="Q7" s="139">
        <v>15</v>
      </c>
      <c r="R7" s="139">
        <v>16</v>
      </c>
      <c r="S7" s="139">
        <v>17</v>
      </c>
      <c r="T7" s="139">
        <v>18</v>
      </c>
      <c r="U7" s="139">
        <v>19</v>
      </c>
      <c r="V7" s="139">
        <v>20</v>
      </c>
      <c r="W7" s="139">
        <v>21</v>
      </c>
      <c r="X7" s="139">
        <v>22</v>
      </c>
      <c r="Y7" s="139">
        <v>23</v>
      </c>
      <c r="Z7" s="139">
        <v>24</v>
      </c>
      <c r="AA7" s="139">
        <v>25</v>
      </c>
      <c r="AB7" s="139">
        <v>26</v>
      </c>
      <c r="AC7" s="139">
        <v>27</v>
      </c>
      <c r="AD7" s="139">
        <v>28</v>
      </c>
      <c r="AE7" s="139">
        <v>29</v>
      </c>
      <c r="AF7" s="139">
        <v>30</v>
      </c>
      <c r="AG7" s="139">
        <v>31</v>
      </c>
      <c r="AH7" s="139">
        <v>32</v>
      </c>
      <c r="AI7" s="139">
        <v>33</v>
      </c>
      <c r="AJ7" s="139">
        <v>34</v>
      </c>
      <c r="AK7" s="139">
        <v>35</v>
      </c>
      <c r="AL7" s="139">
        <v>36</v>
      </c>
      <c r="AM7" s="139">
        <v>37</v>
      </c>
      <c r="AN7" s="139">
        <v>38</v>
      </c>
      <c r="AO7" s="139">
        <v>39</v>
      </c>
      <c r="AP7" s="139">
        <v>40</v>
      </c>
      <c r="AQ7" s="140"/>
      <c r="AR7" s="52"/>
      <c r="AS7" s="179"/>
      <c r="AT7" s="24" t="s">
        <v>83</v>
      </c>
      <c r="AU7" s="25" t="s">
        <v>84</v>
      </c>
      <c r="AV7" s="25">
        <f>COUNTIF($C$8:$AP$29,"LEx")</f>
        <v>6</v>
      </c>
      <c r="AW7" s="177">
        <f t="shared" si="0"/>
        <v>3.4090909090909087</v>
      </c>
      <c r="AX7" s="52"/>
      <c r="AY7" s="25" t="s">
        <v>31</v>
      </c>
      <c r="AZ7" s="52"/>
      <c r="BA7" s="52"/>
      <c r="BB7" s="133"/>
    </row>
    <row r="8" spans="1:56" ht="14.25" customHeight="1" x14ac:dyDescent="0.35">
      <c r="A8" s="21"/>
      <c r="B8" s="138">
        <v>1</v>
      </c>
      <c r="C8" s="56" t="s">
        <v>82</v>
      </c>
      <c r="D8" s="56" t="s">
        <v>82</v>
      </c>
      <c r="E8" s="56" t="s">
        <v>82</v>
      </c>
      <c r="F8" s="56" t="s">
        <v>82</v>
      </c>
      <c r="G8" s="56" t="s">
        <v>82</v>
      </c>
      <c r="H8" s="56" t="s">
        <v>82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9"/>
      <c r="AJ8" s="47"/>
      <c r="AK8" s="47"/>
      <c r="AL8" s="47"/>
      <c r="AM8" s="47"/>
      <c r="AN8" s="47"/>
      <c r="AO8" s="47"/>
      <c r="AP8" s="47"/>
      <c r="AQ8" s="140"/>
      <c r="AR8" s="52"/>
      <c r="AS8" s="180"/>
      <c r="AT8" s="25" t="s">
        <v>64</v>
      </c>
      <c r="AU8" s="25" t="s">
        <v>41</v>
      </c>
      <c r="AV8" s="25">
        <f>COUNTIF($C$8:$AP$29,"P")</f>
        <v>112</v>
      </c>
      <c r="AW8" s="177">
        <f t="shared" si="0"/>
        <v>63.636363636363633</v>
      </c>
      <c r="AX8" s="52"/>
      <c r="AY8" s="25" t="s">
        <v>35</v>
      </c>
      <c r="AZ8" s="52"/>
      <c r="BA8" s="52"/>
      <c r="BB8" s="133"/>
      <c r="BC8" s="52"/>
      <c r="BD8" s="52"/>
    </row>
    <row r="9" spans="1:56" ht="14.25" customHeight="1" x14ac:dyDescent="0.35">
      <c r="A9" s="21"/>
      <c r="B9" s="138">
        <v>2</v>
      </c>
      <c r="C9" s="56" t="s">
        <v>82</v>
      </c>
      <c r="D9" s="56" t="s">
        <v>82</v>
      </c>
      <c r="E9" s="56" t="s">
        <v>82</v>
      </c>
      <c r="F9" s="56" t="s">
        <v>82</v>
      </c>
      <c r="G9" s="56" t="s">
        <v>82</v>
      </c>
      <c r="H9" s="56" t="s">
        <v>82</v>
      </c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140"/>
      <c r="AR9" s="52"/>
      <c r="AS9" s="181"/>
      <c r="AT9" s="25" t="s">
        <v>42</v>
      </c>
      <c r="AU9" s="25" t="s">
        <v>43</v>
      </c>
      <c r="AV9" s="25">
        <f>COUNTIF($C$8:$AP$29,"CrP")</f>
        <v>0</v>
      </c>
      <c r="AW9" s="177">
        <f t="shared" si="0"/>
        <v>0</v>
      </c>
      <c r="AX9" s="52"/>
      <c r="AY9" s="25" t="s">
        <v>44</v>
      </c>
      <c r="AZ9" s="52"/>
      <c r="BA9" s="52"/>
      <c r="BB9" s="133"/>
      <c r="BC9" s="53"/>
      <c r="BD9" s="52"/>
    </row>
    <row r="10" spans="1:56" ht="14.25" customHeight="1" x14ac:dyDescent="0.35">
      <c r="A10" s="21"/>
      <c r="B10" s="138">
        <v>3</v>
      </c>
      <c r="C10" s="56" t="s">
        <v>82</v>
      </c>
      <c r="D10" s="56" t="s">
        <v>82</v>
      </c>
      <c r="E10" s="56" t="s">
        <v>82</v>
      </c>
      <c r="F10" s="56" t="s">
        <v>82</v>
      </c>
      <c r="G10" s="56" t="s">
        <v>82</v>
      </c>
      <c r="H10" s="56" t="s">
        <v>82</v>
      </c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140"/>
      <c r="AR10" s="52"/>
      <c r="AS10" s="182"/>
      <c r="AT10" s="25" t="s">
        <v>65</v>
      </c>
      <c r="AU10" s="25" t="s">
        <v>45</v>
      </c>
      <c r="AV10" s="25">
        <f>COUNTIF($C$8:$AP$29,"MPLR")</f>
        <v>0</v>
      </c>
      <c r="AW10" s="177">
        <f t="shared" si="0"/>
        <v>0</v>
      </c>
      <c r="AX10" s="52"/>
      <c r="AY10" s="25" t="s">
        <v>44</v>
      </c>
      <c r="AZ10" s="52"/>
      <c r="BA10" s="52"/>
      <c r="BB10" s="133"/>
      <c r="BC10" s="51"/>
      <c r="BD10" s="52"/>
    </row>
    <row r="11" spans="1:56" ht="14.25" customHeight="1" x14ac:dyDescent="0.35">
      <c r="A11" s="21"/>
      <c r="B11" s="138">
        <v>4</v>
      </c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8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140"/>
      <c r="AR11" s="52"/>
      <c r="AS11" s="183"/>
      <c r="AT11" s="25" t="s">
        <v>66</v>
      </c>
      <c r="AU11" s="25" t="s">
        <v>46</v>
      </c>
      <c r="AV11" s="25">
        <f>COUNTIF($C$8:$AP$29,"MPUD")</f>
        <v>4</v>
      </c>
      <c r="AW11" s="177">
        <f t="shared" si="0"/>
        <v>2.2727272727272729</v>
      </c>
      <c r="AX11" s="52"/>
      <c r="AY11" s="25" t="s">
        <v>44</v>
      </c>
      <c r="AZ11" s="52"/>
      <c r="BA11" s="52"/>
      <c r="BB11" s="133"/>
      <c r="BC11" s="51"/>
      <c r="BD11" s="52"/>
    </row>
    <row r="12" spans="1:56" ht="15.5" x14ac:dyDescent="0.35">
      <c r="A12" s="21"/>
      <c r="B12" s="138">
        <v>5</v>
      </c>
      <c r="C12" s="47"/>
      <c r="D12" s="169" t="s">
        <v>99</v>
      </c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84" t="s">
        <v>32</v>
      </c>
      <c r="P12" s="85" t="s">
        <v>32</v>
      </c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58"/>
      <c r="AM12" s="58"/>
      <c r="AN12" s="47"/>
      <c r="AO12" s="47"/>
      <c r="AP12" s="47"/>
      <c r="AQ12" s="140"/>
      <c r="AR12" s="52"/>
      <c r="AS12" s="184"/>
      <c r="AT12" s="25" t="s">
        <v>20</v>
      </c>
      <c r="AU12" s="25" t="s">
        <v>74</v>
      </c>
      <c r="AV12" s="25">
        <f>COUNTIF($C$8:$AP$29,"CP")</f>
        <v>0</v>
      </c>
      <c r="AW12" s="177">
        <f t="shared" si="0"/>
        <v>0</v>
      </c>
      <c r="AX12" s="52"/>
      <c r="AY12" s="25" t="s">
        <v>44</v>
      </c>
      <c r="AZ12" s="52"/>
      <c r="BA12" s="52"/>
      <c r="BB12" s="133"/>
      <c r="BC12" s="51"/>
      <c r="BD12" s="52"/>
    </row>
    <row r="13" spans="1:56" ht="15.5" x14ac:dyDescent="0.35">
      <c r="A13" s="21"/>
      <c r="B13" s="138">
        <v>6</v>
      </c>
      <c r="C13" s="47"/>
      <c r="D13" s="170" t="s">
        <v>99</v>
      </c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88" t="s">
        <v>32</v>
      </c>
      <c r="P13" s="89" t="s">
        <v>32</v>
      </c>
      <c r="Q13" s="47"/>
      <c r="R13" s="47"/>
      <c r="S13" s="48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57"/>
      <c r="AL13" s="58"/>
      <c r="AM13" s="58"/>
      <c r="AN13" s="47"/>
      <c r="AO13" s="47"/>
      <c r="AP13" s="47"/>
      <c r="AQ13" s="140"/>
      <c r="AR13" s="52"/>
      <c r="AS13" s="185"/>
      <c r="AT13" s="25" t="s">
        <v>67</v>
      </c>
      <c r="AU13" s="25" t="s">
        <v>76</v>
      </c>
      <c r="AV13" s="25">
        <f>COUNTIF($C$8:$AP$29,"LDB")</f>
        <v>0</v>
      </c>
      <c r="AW13" s="177">
        <f t="shared" si="0"/>
        <v>0</v>
      </c>
      <c r="AX13" s="52"/>
      <c r="AY13" s="25" t="s">
        <v>44</v>
      </c>
      <c r="AZ13" s="52"/>
      <c r="BA13" s="52"/>
      <c r="BB13" s="133"/>
      <c r="BC13" s="51"/>
      <c r="BD13" s="52"/>
    </row>
    <row r="14" spans="1:56" ht="15.5" x14ac:dyDescent="0.35">
      <c r="A14" s="21"/>
      <c r="B14" s="138">
        <v>7</v>
      </c>
      <c r="C14" s="47"/>
      <c r="D14" s="171" t="s">
        <v>99</v>
      </c>
      <c r="E14" s="47"/>
      <c r="F14" s="47"/>
      <c r="G14" s="47"/>
      <c r="H14" s="47"/>
      <c r="I14" s="47"/>
      <c r="J14" s="47"/>
      <c r="K14" s="47"/>
      <c r="L14" s="48"/>
      <c r="M14" s="47"/>
      <c r="N14" s="47"/>
      <c r="O14" s="86" t="s">
        <v>32</v>
      </c>
      <c r="P14" s="87" t="s">
        <v>32</v>
      </c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8"/>
      <c r="AC14" s="47"/>
      <c r="AD14" s="47"/>
      <c r="AE14" s="47"/>
      <c r="AF14" s="47"/>
      <c r="AG14" s="47"/>
      <c r="AH14" s="47"/>
      <c r="AI14" s="47"/>
      <c r="AJ14" s="47"/>
      <c r="AK14" s="47"/>
      <c r="AL14" s="58"/>
      <c r="AM14" s="58"/>
      <c r="AN14" s="47"/>
      <c r="AO14" s="47"/>
      <c r="AP14" s="47"/>
      <c r="AQ14" s="140"/>
      <c r="AR14" s="52"/>
      <c r="AS14" s="186"/>
      <c r="AT14" s="25" t="s">
        <v>52</v>
      </c>
      <c r="AU14" s="25" t="s">
        <v>77</v>
      </c>
      <c r="AV14" s="25">
        <f>COUNTIF($C$8:$AP$29,"LB")</f>
        <v>0</v>
      </c>
      <c r="AW14" s="177">
        <f t="shared" si="0"/>
        <v>0</v>
      </c>
      <c r="AX14" s="52"/>
      <c r="AY14" s="25" t="s">
        <v>44</v>
      </c>
      <c r="AZ14" s="52"/>
      <c r="BA14" s="52"/>
      <c r="BB14" s="133"/>
      <c r="BC14" s="51"/>
      <c r="BD14" s="52"/>
    </row>
    <row r="15" spans="1:56" ht="15.5" x14ac:dyDescent="0.35">
      <c r="A15" s="21"/>
      <c r="B15" s="138">
        <v>8</v>
      </c>
      <c r="C15" s="64" t="s">
        <v>41</v>
      </c>
      <c r="D15" s="95" t="s">
        <v>41</v>
      </c>
      <c r="E15" s="95" t="s">
        <v>41</v>
      </c>
      <c r="F15" s="95" t="s">
        <v>41</v>
      </c>
      <c r="G15" s="95" t="s">
        <v>41</v>
      </c>
      <c r="H15" s="95" t="s">
        <v>41</v>
      </c>
      <c r="I15" s="95" t="s">
        <v>41</v>
      </c>
      <c r="J15" s="95" t="s">
        <v>41</v>
      </c>
      <c r="K15" s="95" t="s">
        <v>41</v>
      </c>
      <c r="L15" s="95" t="s">
        <v>41</v>
      </c>
      <c r="M15" s="95" t="s">
        <v>41</v>
      </c>
      <c r="N15" s="95" t="s">
        <v>41</v>
      </c>
      <c r="O15" s="96" t="s">
        <v>41</v>
      </c>
      <c r="P15" s="96" t="s">
        <v>41</v>
      </c>
      <c r="Q15" s="95" t="s">
        <v>41</v>
      </c>
      <c r="R15" s="95" t="s">
        <v>41</v>
      </c>
      <c r="S15" s="95" t="s">
        <v>41</v>
      </c>
      <c r="T15" s="95" t="s">
        <v>41</v>
      </c>
      <c r="U15" s="95" t="s">
        <v>41</v>
      </c>
      <c r="V15" s="95" t="s">
        <v>41</v>
      </c>
      <c r="W15" s="95" t="s">
        <v>41</v>
      </c>
      <c r="X15" s="95" t="s">
        <v>41</v>
      </c>
      <c r="Y15" s="95" t="s">
        <v>41</v>
      </c>
      <c r="Z15" s="95" t="s">
        <v>41</v>
      </c>
      <c r="AA15" s="95" t="s">
        <v>41</v>
      </c>
      <c r="AB15" s="95" t="s">
        <v>41</v>
      </c>
      <c r="AC15" s="95" t="s">
        <v>41</v>
      </c>
      <c r="AD15" s="95" t="s">
        <v>41</v>
      </c>
      <c r="AE15" s="95" t="s">
        <v>41</v>
      </c>
      <c r="AF15" s="59" t="s">
        <v>41</v>
      </c>
      <c r="AG15" s="47"/>
      <c r="AH15" s="47"/>
      <c r="AI15" s="47"/>
      <c r="AJ15" s="47"/>
      <c r="AK15" s="64" t="s">
        <v>41</v>
      </c>
      <c r="AL15" s="95" t="s">
        <v>41</v>
      </c>
      <c r="AM15" s="95" t="s">
        <v>41</v>
      </c>
      <c r="AN15" s="95" t="s">
        <v>41</v>
      </c>
      <c r="AO15" s="95" t="s">
        <v>41</v>
      </c>
      <c r="AP15" s="59" t="s">
        <v>41</v>
      </c>
      <c r="AQ15" s="140"/>
      <c r="AR15" s="52"/>
      <c r="AS15" s="187"/>
      <c r="AT15" s="25" t="s">
        <v>13</v>
      </c>
      <c r="AU15" s="25" t="s">
        <v>63</v>
      </c>
      <c r="AV15" s="25">
        <f>COUNTIF($C$8:$AP$29,"T")</f>
        <v>0</v>
      </c>
      <c r="AW15" s="177">
        <f t="shared" si="0"/>
        <v>0</v>
      </c>
      <c r="AX15" s="52"/>
      <c r="AY15" s="25" t="s">
        <v>44</v>
      </c>
      <c r="AZ15" s="52"/>
      <c r="BA15" s="52"/>
      <c r="BB15" s="133"/>
      <c r="BC15" s="51"/>
      <c r="BD15" s="52"/>
    </row>
    <row r="16" spans="1:56" ht="15.5" x14ac:dyDescent="0.35">
      <c r="A16" s="21"/>
      <c r="B16" s="138">
        <v>9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57"/>
      <c r="AP16" s="57"/>
      <c r="AQ16" s="140"/>
      <c r="AR16" s="52"/>
      <c r="AS16" s="188"/>
      <c r="AT16" s="25" t="s">
        <v>22</v>
      </c>
      <c r="AU16" s="25" t="s">
        <v>75</v>
      </c>
      <c r="AV16" s="25">
        <f>COUNTIF($C$8:$AP$29,"TG")</f>
        <v>0</v>
      </c>
      <c r="AW16" s="177">
        <f t="shared" si="0"/>
        <v>0</v>
      </c>
      <c r="AX16" s="52"/>
      <c r="AY16" s="25" t="s">
        <v>44</v>
      </c>
      <c r="AZ16" s="52"/>
      <c r="BA16" s="52"/>
      <c r="BB16" s="133"/>
      <c r="BC16" s="51"/>
      <c r="BD16" s="52"/>
    </row>
    <row r="17" spans="1:56" ht="15.5" x14ac:dyDescent="0.35">
      <c r="A17" s="21"/>
      <c r="B17" s="138">
        <v>10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8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9"/>
      <c r="AF17" s="49"/>
      <c r="AG17" s="49"/>
      <c r="AH17" s="47"/>
      <c r="AI17" s="47"/>
      <c r="AJ17" s="47"/>
      <c r="AK17" s="47"/>
      <c r="AL17" s="47"/>
      <c r="AM17" s="47"/>
      <c r="AN17" s="47"/>
      <c r="AO17" s="57"/>
      <c r="AP17" s="57"/>
      <c r="AQ17" s="140"/>
      <c r="AR17" s="52"/>
      <c r="AS17" s="189"/>
      <c r="AT17" s="25" t="s">
        <v>47</v>
      </c>
      <c r="AU17" s="25" t="s">
        <v>78</v>
      </c>
      <c r="AV17" s="25">
        <f>COUNTIF($C$8:$AP$29,"TT")</f>
        <v>12</v>
      </c>
      <c r="AW17" s="177">
        <f t="shared" si="0"/>
        <v>6.8181818181818175</v>
      </c>
      <c r="AX17" s="52"/>
      <c r="AY17" s="25" t="s">
        <v>48</v>
      </c>
      <c r="AZ17" s="52"/>
      <c r="BA17" s="52"/>
      <c r="BB17" s="133"/>
      <c r="BC17" s="51"/>
      <c r="BD17" s="52"/>
    </row>
    <row r="18" spans="1:56" ht="15.5" x14ac:dyDescent="0.35">
      <c r="A18" s="21"/>
      <c r="B18" s="138">
        <v>11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8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9"/>
      <c r="AD18" s="47"/>
      <c r="AE18" s="49"/>
      <c r="AF18" s="49"/>
      <c r="AG18" s="49"/>
      <c r="AH18" s="47"/>
      <c r="AI18" s="48"/>
      <c r="AJ18" s="47"/>
      <c r="AK18" s="47"/>
      <c r="AL18" s="47"/>
      <c r="AM18" s="47"/>
      <c r="AN18" s="47"/>
      <c r="AO18" s="57"/>
      <c r="AP18" s="57"/>
      <c r="AQ18" s="140"/>
      <c r="AR18" s="52"/>
      <c r="AS18" s="190"/>
      <c r="AT18" s="25" t="s">
        <v>49</v>
      </c>
      <c r="AU18" s="25" t="s">
        <v>79</v>
      </c>
      <c r="AV18" s="25">
        <f>COUNTIF($C$8:$AP$29,"TTP")</f>
        <v>0</v>
      </c>
      <c r="AW18" s="177">
        <f t="shared" si="0"/>
        <v>0</v>
      </c>
      <c r="AX18" s="52"/>
      <c r="AY18" s="25" t="s">
        <v>48</v>
      </c>
      <c r="AZ18" s="52"/>
      <c r="BA18" s="52"/>
      <c r="BB18" s="133"/>
      <c r="BC18" s="51"/>
      <c r="BD18" s="52"/>
    </row>
    <row r="19" spans="1:56" ht="15.5" x14ac:dyDescent="0.35">
      <c r="A19" s="21"/>
      <c r="B19" s="138">
        <v>12</v>
      </c>
      <c r="C19" s="47"/>
      <c r="D19" s="47"/>
      <c r="E19" s="84" t="s">
        <v>32</v>
      </c>
      <c r="F19" s="85" t="s">
        <v>32</v>
      </c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84" t="s">
        <v>32</v>
      </c>
      <c r="T19" s="85" t="s">
        <v>32</v>
      </c>
      <c r="U19" s="47"/>
      <c r="V19" s="47"/>
      <c r="W19" s="47"/>
      <c r="X19" s="47"/>
      <c r="Y19" s="47"/>
      <c r="Z19" s="47"/>
      <c r="AA19" s="47"/>
      <c r="AB19" s="49"/>
      <c r="AC19" s="47"/>
      <c r="AD19" s="47"/>
      <c r="AE19" s="49"/>
      <c r="AF19" s="49"/>
      <c r="AG19" s="49"/>
      <c r="AH19" s="47"/>
      <c r="AI19" s="47"/>
      <c r="AJ19" s="47"/>
      <c r="AK19" s="47"/>
      <c r="AL19" s="47"/>
      <c r="AM19" s="47"/>
      <c r="AN19" s="47"/>
      <c r="AO19" s="78" t="s">
        <v>84</v>
      </c>
      <c r="AP19" s="79" t="s">
        <v>84</v>
      </c>
      <c r="AQ19" s="140"/>
      <c r="AR19" s="52"/>
      <c r="AS19" s="191"/>
      <c r="AT19" s="25" t="s">
        <v>50</v>
      </c>
      <c r="AU19" s="25" t="s">
        <v>80</v>
      </c>
      <c r="AV19" s="25">
        <f>COUNTIF($C$8:$AP$29,"QTE")</f>
        <v>0</v>
      </c>
      <c r="AW19" s="177">
        <f t="shared" si="0"/>
        <v>0</v>
      </c>
      <c r="AX19" s="52"/>
      <c r="AY19" s="25" t="s">
        <v>48</v>
      </c>
      <c r="AZ19" s="52"/>
      <c r="BA19" s="52"/>
      <c r="BB19" s="133"/>
      <c r="BC19" s="51"/>
      <c r="BD19" s="52"/>
    </row>
    <row r="20" spans="1:56" ht="15.75" customHeight="1" x14ac:dyDescent="0.25">
      <c r="A20" s="26"/>
      <c r="B20" s="138">
        <v>13</v>
      </c>
      <c r="C20" s="47"/>
      <c r="D20" s="47"/>
      <c r="E20" s="88" t="s">
        <v>32</v>
      </c>
      <c r="F20" s="89" t="s">
        <v>32</v>
      </c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88" t="s">
        <v>32</v>
      </c>
      <c r="T20" s="89" t="s">
        <v>32</v>
      </c>
      <c r="U20" s="47"/>
      <c r="V20" s="47"/>
      <c r="W20" s="47"/>
      <c r="X20" s="47"/>
      <c r="Y20" s="47"/>
      <c r="Z20" s="47"/>
      <c r="AA20" s="49"/>
      <c r="AB20" s="47"/>
      <c r="AC20" s="47"/>
      <c r="AD20" s="49"/>
      <c r="AE20" s="49"/>
      <c r="AF20" s="49"/>
      <c r="AG20" s="50"/>
      <c r="AH20" s="50"/>
      <c r="AI20" s="50"/>
      <c r="AJ20" s="50"/>
      <c r="AK20" s="50"/>
      <c r="AL20" s="50"/>
      <c r="AM20" s="50"/>
      <c r="AN20" s="50"/>
      <c r="AO20" s="80" t="s">
        <v>84</v>
      </c>
      <c r="AP20" s="81" t="s">
        <v>84</v>
      </c>
      <c r="AQ20" s="140"/>
      <c r="AR20" s="52"/>
      <c r="AS20" s="192"/>
      <c r="AT20" s="25" t="s">
        <v>51</v>
      </c>
      <c r="AU20" s="25" t="s">
        <v>81</v>
      </c>
      <c r="AV20" s="25">
        <f>COUNTIF($C$8:$AP$29,"QTEP")</f>
        <v>0</v>
      </c>
      <c r="AW20" s="177">
        <f t="shared" si="0"/>
        <v>0</v>
      </c>
      <c r="AX20" s="52"/>
      <c r="AY20" s="25" t="s">
        <v>48</v>
      </c>
      <c r="AZ20" s="52"/>
      <c r="BA20" s="52"/>
      <c r="BB20" s="133"/>
      <c r="BC20" s="51"/>
      <c r="BD20" s="52"/>
    </row>
    <row r="21" spans="1:56" ht="15.5" x14ac:dyDescent="0.35">
      <c r="A21" s="21"/>
      <c r="B21" s="138">
        <v>14</v>
      </c>
      <c r="C21" s="47"/>
      <c r="D21" s="47"/>
      <c r="E21" s="88" t="s">
        <v>32</v>
      </c>
      <c r="F21" s="89" t="s">
        <v>32</v>
      </c>
      <c r="G21" s="47"/>
      <c r="H21" s="47"/>
      <c r="I21" s="47"/>
      <c r="J21" s="47"/>
      <c r="K21" s="47"/>
      <c r="L21" s="47"/>
      <c r="M21" s="47"/>
      <c r="N21" s="47"/>
      <c r="O21" s="47"/>
      <c r="P21" s="48"/>
      <c r="Q21" s="47"/>
      <c r="R21" s="47"/>
      <c r="S21" s="88" t="s">
        <v>32</v>
      </c>
      <c r="T21" s="89" t="s">
        <v>32</v>
      </c>
      <c r="U21" s="47"/>
      <c r="V21" s="47"/>
      <c r="W21" s="47"/>
      <c r="X21" s="47"/>
      <c r="Y21" s="49"/>
      <c r="Z21" s="47"/>
      <c r="AA21" s="47"/>
      <c r="AB21" s="47"/>
      <c r="AC21" s="47"/>
      <c r="AD21" s="47"/>
      <c r="AE21" s="47"/>
      <c r="AF21" s="49"/>
      <c r="AG21" s="50"/>
      <c r="AH21" s="50"/>
      <c r="AI21" s="50"/>
      <c r="AJ21" s="50"/>
      <c r="AK21" s="50"/>
      <c r="AL21" s="50"/>
      <c r="AM21" s="50"/>
      <c r="AN21" s="50"/>
      <c r="AO21" s="80" t="s">
        <v>84</v>
      </c>
      <c r="AP21" s="81" t="s">
        <v>84</v>
      </c>
      <c r="AQ21" s="140"/>
      <c r="AR21" s="52"/>
      <c r="AS21" s="193"/>
      <c r="AT21" s="31" t="s">
        <v>68</v>
      </c>
      <c r="AU21" s="25" t="s">
        <v>32</v>
      </c>
      <c r="AV21" s="25">
        <f>COUNTIF($C$8:$AP$29,"R1D")</f>
        <v>24</v>
      </c>
      <c r="AW21" s="177">
        <f t="shared" si="0"/>
        <v>13.636363636363635</v>
      </c>
      <c r="AX21" s="52"/>
      <c r="AY21" s="25" t="s">
        <v>33</v>
      </c>
      <c r="AZ21" s="52"/>
      <c r="BA21" s="52"/>
      <c r="BB21" s="133"/>
      <c r="BC21" s="51"/>
      <c r="BD21" s="52"/>
    </row>
    <row r="22" spans="1:56" ht="15.5" x14ac:dyDescent="0.35">
      <c r="A22" s="21"/>
      <c r="B22" s="138">
        <v>15</v>
      </c>
      <c r="C22" s="64" t="s">
        <v>41</v>
      </c>
      <c r="D22" s="95" t="s">
        <v>41</v>
      </c>
      <c r="E22" s="95" t="s">
        <v>41</v>
      </c>
      <c r="F22" s="95" t="s">
        <v>41</v>
      </c>
      <c r="G22" s="95" t="s">
        <v>41</v>
      </c>
      <c r="H22" s="59" t="s">
        <v>41</v>
      </c>
      <c r="I22" s="93" t="s">
        <v>46</v>
      </c>
      <c r="J22" s="93" t="s">
        <v>46</v>
      </c>
      <c r="K22" s="93" t="s">
        <v>46</v>
      </c>
      <c r="L22" s="93" t="s">
        <v>46</v>
      </c>
      <c r="M22" s="64" t="s">
        <v>41</v>
      </c>
      <c r="N22" s="95" t="s">
        <v>41</v>
      </c>
      <c r="O22" s="95" t="s">
        <v>41</v>
      </c>
      <c r="P22" s="95" t="s">
        <v>41</v>
      </c>
      <c r="Q22" s="95" t="s">
        <v>41</v>
      </c>
      <c r="R22" s="95" t="s">
        <v>41</v>
      </c>
      <c r="S22" s="95" t="s">
        <v>41</v>
      </c>
      <c r="T22" s="95" t="s">
        <v>41</v>
      </c>
      <c r="U22" s="95" t="s">
        <v>41</v>
      </c>
      <c r="V22" s="95" t="s">
        <v>41</v>
      </c>
      <c r="W22" s="95" t="s">
        <v>41</v>
      </c>
      <c r="X22" s="95" t="s">
        <v>41</v>
      </c>
      <c r="Y22" s="95" t="s">
        <v>41</v>
      </c>
      <c r="Z22" s="95" t="s">
        <v>41</v>
      </c>
      <c r="AA22" s="95" t="s">
        <v>41</v>
      </c>
      <c r="AB22" s="95" t="s">
        <v>41</v>
      </c>
      <c r="AC22" s="95" t="s">
        <v>41</v>
      </c>
      <c r="AD22" s="95" t="s">
        <v>41</v>
      </c>
      <c r="AE22" s="95" t="s">
        <v>41</v>
      </c>
      <c r="AF22" s="95" t="s">
        <v>41</v>
      </c>
      <c r="AG22" s="95" t="s">
        <v>41</v>
      </c>
      <c r="AH22" s="95" t="s">
        <v>41</v>
      </c>
      <c r="AI22" s="95" t="s">
        <v>41</v>
      </c>
      <c r="AJ22" s="95" t="s">
        <v>41</v>
      </c>
      <c r="AK22" s="95" t="s">
        <v>41</v>
      </c>
      <c r="AL22" s="95" t="s">
        <v>41</v>
      </c>
      <c r="AM22" s="95" t="s">
        <v>41</v>
      </c>
      <c r="AN22" s="95" t="s">
        <v>41</v>
      </c>
      <c r="AO22" s="95" t="s">
        <v>41</v>
      </c>
      <c r="AP22" s="59" t="s">
        <v>41</v>
      </c>
      <c r="AQ22" s="140"/>
      <c r="AR22" s="52"/>
      <c r="AS22" s="194"/>
      <c r="AT22" s="31" t="s">
        <v>69</v>
      </c>
      <c r="AU22" s="25" t="s">
        <v>34</v>
      </c>
      <c r="AV22" s="25">
        <f>COUNTIF($C$8:$AP$29,"R1A")</f>
        <v>0</v>
      </c>
      <c r="AW22" s="177">
        <f t="shared" si="0"/>
        <v>0</v>
      </c>
      <c r="AX22" s="52"/>
      <c r="AY22" s="25" t="s">
        <v>33</v>
      </c>
      <c r="AZ22" s="52"/>
      <c r="BA22" s="52"/>
      <c r="BB22" s="133"/>
      <c r="BC22" s="51"/>
      <c r="BD22" s="52"/>
    </row>
    <row r="23" spans="1:56" ht="15.5" x14ac:dyDescent="0.35">
      <c r="A23" s="21"/>
      <c r="B23" s="138">
        <v>16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9"/>
      <c r="Q23" s="47"/>
      <c r="R23" s="47"/>
      <c r="S23" s="47"/>
      <c r="T23" s="50"/>
      <c r="U23" s="50"/>
      <c r="V23" s="50"/>
      <c r="W23" s="50"/>
      <c r="X23" s="50"/>
      <c r="Y23" s="50"/>
      <c r="Z23" s="50"/>
      <c r="AA23" s="50"/>
      <c r="AB23" s="47"/>
      <c r="AC23" s="47"/>
      <c r="AD23" s="47"/>
      <c r="AE23" s="47"/>
      <c r="AF23" s="47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140"/>
      <c r="AR23" s="52"/>
      <c r="AS23" s="195"/>
      <c r="AT23" s="31" t="s">
        <v>70</v>
      </c>
      <c r="AU23" s="25" t="s">
        <v>36</v>
      </c>
      <c r="AV23" s="25">
        <f>COUNTIF($C$8:$AP$29,"R2A")</f>
        <v>0</v>
      </c>
      <c r="AW23" s="177">
        <f t="shared" si="0"/>
        <v>0</v>
      </c>
      <c r="AX23" s="52"/>
      <c r="AY23" s="25" t="s">
        <v>33</v>
      </c>
      <c r="AZ23" s="52"/>
      <c r="BA23" s="52"/>
      <c r="BB23" s="133"/>
      <c r="BC23" s="51"/>
      <c r="BD23" s="52"/>
    </row>
    <row r="24" spans="1:56" ht="15.5" x14ac:dyDescent="0.35">
      <c r="A24" s="21"/>
      <c r="B24" s="138">
        <v>17</v>
      </c>
      <c r="C24" s="47"/>
      <c r="D24" s="49"/>
      <c r="E24" s="47"/>
      <c r="F24" s="47"/>
      <c r="G24" s="47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50"/>
      <c r="U24" s="50"/>
      <c r="V24" s="50"/>
      <c r="W24" s="50"/>
      <c r="X24" s="50"/>
      <c r="Y24" s="50"/>
      <c r="Z24" s="50"/>
      <c r="AA24" s="50"/>
      <c r="AB24" s="49"/>
      <c r="AC24" s="49"/>
      <c r="AD24" s="49"/>
      <c r="AE24" s="49"/>
      <c r="AF24" s="49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140"/>
      <c r="AR24" s="52"/>
      <c r="AS24" s="196"/>
      <c r="AT24" s="25" t="s">
        <v>71</v>
      </c>
      <c r="AU24" s="25" t="s">
        <v>37</v>
      </c>
      <c r="AV24" s="25">
        <f>COUNTIF($C$8:$AP$29,"R3A")</f>
        <v>0</v>
      </c>
      <c r="AW24" s="177">
        <f t="shared" si="0"/>
        <v>0</v>
      </c>
      <c r="AX24" s="52"/>
      <c r="AY24" s="25" t="s">
        <v>33</v>
      </c>
      <c r="AZ24" s="52"/>
      <c r="BA24" s="52"/>
      <c r="BB24" s="133"/>
    </row>
    <row r="25" spans="1:56" ht="15.5" x14ac:dyDescent="0.35">
      <c r="A25" s="21"/>
      <c r="B25" s="138">
        <v>18</v>
      </c>
      <c r="C25" s="47"/>
      <c r="D25" s="49"/>
      <c r="E25" s="49"/>
      <c r="F25" s="47"/>
      <c r="G25" s="47"/>
      <c r="H25" s="49"/>
      <c r="I25" s="49"/>
      <c r="J25" s="49"/>
      <c r="K25" s="49"/>
      <c r="L25" s="50"/>
      <c r="M25" s="50"/>
      <c r="N25" s="50"/>
      <c r="O25" s="50"/>
      <c r="P25" s="49"/>
      <c r="Q25" s="49"/>
      <c r="R25" s="49"/>
      <c r="S25" s="49"/>
      <c r="T25" s="50"/>
      <c r="U25" s="50"/>
      <c r="V25" s="50"/>
      <c r="W25" s="50"/>
      <c r="X25" s="50"/>
      <c r="Y25" s="50"/>
      <c r="Z25" s="50"/>
      <c r="AA25" s="50"/>
      <c r="AB25" s="49"/>
      <c r="AC25" s="49"/>
      <c r="AD25" s="49"/>
      <c r="AE25" s="49"/>
      <c r="AF25" s="49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140"/>
      <c r="AR25" s="52"/>
      <c r="AS25" s="197"/>
      <c r="AT25" s="25" t="s">
        <v>72</v>
      </c>
      <c r="AU25" s="25" t="s">
        <v>38</v>
      </c>
      <c r="AV25" s="25">
        <f>COUNTIF($C$8:$AP$29,"BD")</f>
        <v>0</v>
      </c>
      <c r="AW25" s="177">
        <f t="shared" si="0"/>
        <v>0</v>
      </c>
      <c r="AX25" s="52"/>
      <c r="AY25" s="25" t="s">
        <v>33</v>
      </c>
      <c r="AZ25" s="52"/>
      <c r="BA25" s="52"/>
      <c r="BB25" s="133"/>
    </row>
    <row r="26" spans="1:56" ht="15.5" x14ac:dyDescent="0.35">
      <c r="A26" s="21"/>
      <c r="B26" s="138">
        <v>19</v>
      </c>
      <c r="C26" s="49"/>
      <c r="D26" s="49"/>
      <c r="E26" s="49"/>
      <c r="F26" s="49"/>
      <c r="G26" s="49"/>
      <c r="H26" s="49"/>
      <c r="I26" s="49"/>
      <c r="J26" s="49"/>
      <c r="K26" s="49"/>
      <c r="L26" s="50"/>
      <c r="M26" s="50"/>
      <c r="N26" s="50"/>
      <c r="O26" s="50"/>
      <c r="P26" s="90" t="s">
        <v>78</v>
      </c>
      <c r="Q26" s="49"/>
      <c r="R26" s="49"/>
      <c r="S26" s="49"/>
      <c r="T26" s="50"/>
      <c r="U26" s="50"/>
      <c r="V26" s="50"/>
      <c r="W26" s="50"/>
      <c r="X26" s="84" t="s">
        <v>32</v>
      </c>
      <c r="Y26" s="85" t="s">
        <v>32</v>
      </c>
      <c r="Z26" s="50"/>
      <c r="AA26" s="50"/>
      <c r="AB26" s="49"/>
      <c r="AC26" s="49"/>
      <c r="AD26" s="49"/>
      <c r="AE26" s="49"/>
      <c r="AF26" s="49"/>
      <c r="AG26" s="73" t="s">
        <v>78</v>
      </c>
      <c r="AH26" s="74" t="s">
        <v>78</v>
      </c>
      <c r="AI26" s="75" t="s">
        <v>78</v>
      </c>
      <c r="AJ26" s="50"/>
      <c r="AK26" s="50"/>
      <c r="AL26" s="50"/>
      <c r="AM26" s="50"/>
      <c r="AN26" s="50"/>
      <c r="AO26" s="50"/>
      <c r="AP26" s="50"/>
      <c r="AQ26" s="140"/>
      <c r="AR26" s="52"/>
      <c r="AS26" s="198"/>
      <c r="AT26" s="25" t="s">
        <v>73</v>
      </c>
      <c r="AU26" s="25" t="s">
        <v>39</v>
      </c>
      <c r="AV26" s="25">
        <f>COUNTIF($C$8:$AP$29,"BA")</f>
        <v>0</v>
      </c>
      <c r="AW26" s="177">
        <f t="shared" si="0"/>
        <v>0</v>
      </c>
      <c r="AX26" s="52"/>
      <c r="AY26" s="25" t="s">
        <v>33</v>
      </c>
      <c r="AZ26" s="52"/>
      <c r="BA26" s="52"/>
      <c r="BB26" s="133"/>
    </row>
    <row r="27" spans="1:56" ht="18" customHeight="1" x14ac:dyDescent="0.35">
      <c r="A27" s="21"/>
      <c r="B27" s="138">
        <v>20</v>
      </c>
      <c r="C27" s="49"/>
      <c r="D27" s="49"/>
      <c r="E27" s="49"/>
      <c r="F27" s="49"/>
      <c r="G27" s="49"/>
      <c r="H27" s="49"/>
      <c r="I27" s="49"/>
      <c r="J27" s="49"/>
      <c r="K27" s="49"/>
      <c r="L27" s="50"/>
      <c r="M27" s="50"/>
      <c r="N27" s="50"/>
      <c r="O27" s="50"/>
      <c r="P27" s="91" t="s">
        <v>78</v>
      </c>
      <c r="Q27" s="49"/>
      <c r="R27" s="49"/>
      <c r="S27" s="49"/>
      <c r="T27" s="50"/>
      <c r="U27" s="50"/>
      <c r="V27" s="50"/>
      <c r="W27" s="50"/>
      <c r="X27" s="88" t="s">
        <v>32</v>
      </c>
      <c r="Y27" s="89" t="s">
        <v>32</v>
      </c>
      <c r="Z27" s="50"/>
      <c r="AA27" s="50"/>
      <c r="AB27" s="49"/>
      <c r="AC27" s="49"/>
      <c r="AD27" s="49"/>
      <c r="AE27" s="49"/>
      <c r="AF27" s="49"/>
      <c r="AG27" s="76" t="s">
        <v>78</v>
      </c>
      <c r="AH27" s="72" t="s">
        <v>78</v>
      </c>
      <c r="AI27" s="77" t="s">
        <v>78</v>
      </c>
      <c r="AJ27" s="50"/>
      <c r="AK27" s="50"/>
      <c r="AL27" s="50"/>
      <c r="AM27" s="50"/>
      <c r="AN27" s="50"/>
      <c r="AO27" s="50"/>
      <c r="AP27" s="50"/>
      <c r="AQ27" s="140"/>
      <c r="AR27" s="52"/>
      <c r="AS27" s="132"/>
      <c r="AT27" s="52"/>
      <c r="AU27" s="52"/>
      <c r="AV27" s="52"/>
      <c r="AW27" s="133"/>
      <c r="AX27" s="52"/>
      <c r="AY27" s="51"/>
      <c r="AZ27" s="52"/>
      <c r="BA27" s="52"/>
      <c r="BB27" s="133"/>
    </row>
    <row r="28" spans="1:56" ht="18" customHeight="1" thickBot="1" x14ac:dyDescent="0.4">
      <c r="A28" s="21"/>
      <c r="B28" s="138">
        <v>21</v>
      </c>
      <c r="C28" s="49"/>
      <c r="D28" s="49"/>
      <c r="E28" s="49"/>
      <c r="F28" s="49"/>
      <c r="G28" s="49"/>
      <c r="H28" s="49"/>
      <c r="I28" s="49"/>
      <c r="J28" s="49"/>
      <c r="K28" s="49"/>
      <c r="L28" s="50"/>
      <c r="M28" s="50"/>
      <c r="N28" s="50"/>
      <c r="O28" s="50"/>
      <c r="P28" s="91" t="s">
        <v>78</v>
      </c>
      <c r="Q28" s="49"/>
      <c r="R28" s="49"/>
      <c r="S28" s="49"/>
      <c r="T28" s="50"/>
      <c r="U28" s="50"/>
      <c r="V28" s="50"/>
      <c r="W28" s="50"/>
      <c r="X28" s="88" t="s">
        <v>32</v>
      </c>
      <c r="Y28" s="89" t="s">
        <v>32</v>
      </c>
      <c r="Z28" s="50"/>
      <c r="AA28" s="50"/>
      <c r="AB28" s="49"/>
      <c r="AC28" s="49"/>
      <c r="AD28" s="49"/>
      <c r="AE28" s="49"/>
      <c r="AF28" s="49"/>
      <c r="AG28" s="76" t="s">
        <v>78</v>
      </c>
      <c r="AH28" s="72" t="s">
        <v>78</v>
      </c>
      <c r="AI28" s="77" t="s">
        <v>78</v>
      </c>
      <c r="AJ28" s="50"/>
      <c r="AK28" s="50"/>
      <c r="AL28" s="50"/>
      <c r="AM28" s="50"/>
      <c r="AN28" s="50"/>
      <c r="AO28" s="50"/>
      <c r="AP28" s="50"/>
      <c r="AQ28" s="140"/>
      <c r="AR28" s="52"/>
      <c r="AS28" s="199"/>
      <c r="AT28" s="152"/>
      <c r="AU28" s="200" t="s">
        <v>53</v>
      </c>
      <c r="AV28" s="152">
        <f>SUM(AV6:AV26)</f>
        <v>176</v>
      </c>
      <c r="AW28" s="153"/>
      <c r="AX28" s="52"/>
      <c r="AY28" s="51"/>
      <c r="AZ28" s="52"/>
      <c r="BA28" s="52"/>
      <c r="BB28" s="133"/>
    </row>
    <row r="29" spans="1:56" ht="18" customHeight="1" x14ac:dyDescent="0.35">
      <c r="A29" s="21"/>
      <c r="B29" s="138">
        <v>22</v>
      </c>
      <c r="C29" s="64" t="s">
        <v>41</v>
      </c>
      <c r="D29" s="95" t="s">
        <v>41</v>
      </c>
      <c r="E29" s="95" t="s">
        <v>41</v>
      </c>
      <c r="F29" s="95" t="s">
        <v>41</v>
      </c>
      <c r="G29" s="95" t="s">
        <v>41</v>
      </c>
      <c r="H29" s="95" t="s">
        <v>41</v>
      </c>
      <c r="I29" s="95" t="s">
        <v>41</v>
      </c>
      <c r="J29" s="95" t="s">
        <v>41</v>
      </c>
      <c r="K29" s="95" t="s">
        <v>41</v>
      </c>
      <c r="L29" s="95" t="s">
        <v>41</v>
      </c>
      <c r="M29" s="95" t="s">
        <v>41</v>
      </c>
      <c r="N29" s="95" t="s">
        <v>41</v>
      </c>
      <c r="O29" s="95" t="s">
        <v>41</v>
      </c>
      <c r="P29" s="95" t="s">
        <v>41</v>
      </c>
      <c r="Q29" s="95" t="s">
        <v>41</v>
      </c>
      <c r="R29" s="95" t="s">
        <v>41</v>
      </c>
      <c r="S29" s="95" t="s">
        <v>41</v>
      </c>
      <c r="T29" s="95" t="s">
        <v>41</v>
      </c>
      <c r="U29" s="95" t="s">
        <v>41</v>
      </c>
      <c r="V29" s="95" t="s">
        <v>41</v>
      </c>
      <c r="W29" s="95" t="s">
        <v>41</v>
      </c>
      <c r="X29" s="95" t="s">
        <v>41</v>
      </c>
      <c r="Y29" s="95" t="s">
        <v>41</v>
      </c>
      <c r="Z29" s="95" t="s">
        <v>41</v>
      </c>
      <c r="AA29" s="95" t="s">
        <v>41</v>
      </c>
      <c r="AB29" s="95" t="s">
        <v>41</v>
      </c>
      <c r="AC29" s="95" t="s">
        <v>41</v>
      </c>
      <c r="AD29" s="95" t="s">
        <v>41</v>
      </c>
      <c r="AE29" s="95" t="s">
        <v>41</v>
      </c>
      <c r="AF29" s="95" t="s">
        <v>41</v>
      </c>
      <c r="AG29" s="95" t="s">
        <v>41</v>
      </c>
      <c r="AH29" s="95" t="s">
        <v>41</v>
      </c>
      <c r="AI29" s="95" t="s">
        <v>41</v>
      </c>
      <c r="AJ29" s="95" t="s">
        <v>41</v>
      </c>
      <c r="AK29" s="95" t="s">
        <v>41</v>
      </c>
      <c r="AL29" s="95" t="s">
        <v>41</v>
      </c>
      <c r="AM29" s="95" t="s">
        <v>41</v>
      </c>
      <c r="AN29" s="95" t="s">
        <v>41</v>
      </c>
      <c r="AO29" s="95" t="s">
        <v>41</v>
      </c>
      <c r="AP29" s="59" t="s">
        <v>41</v>
      </c>
      <c r="AQ29" s="140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133"/>
    </row>
    <row r="30" spans="1:56" ht="18" customHeight="1" x14ac:dyDescent="0.3">
      <c r="B30" s="272"/>
      <c r="C30" s="273"/>
      <c r="D30" s="273"/>
      <c r="E30" s="273"/>
      <c r="F30" s="273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273"/>
      <c r="W30" s="273"/>
      <c r="X30" s="273"/>
      <c r="Y30" s="273"/>
      <c r="Z30" s="273"/>
      <c r="AA30" s="273"/>
      <c r="AB30" s="273"/>
      <c r="AC30" s="273"/>
      <c r="AD30" s="273"/>
      <c r="AE30" s="273"/>
      <c r="AF30" s="273"/>
      <c r="AG30" s="273"/>
      <c r="AH30" s="273"/>
      <c r="AI30" s="273"/>
      <c r="AJ30" s="273"/>
      <c r="AK30" s="273"/>
      <c r="AL30" s="273"/>
      <c r="AM30" s="273"/>
      <c r="AN30" s="273"/>
      <c r="AO30" s="273"/>
      <c r="AP30" s="273"/>
      <c r="AQ30" s="273"/>
      <c r="AR30" s="52"/>
      <c r="AS30" s="52"/>
      <c r="AT30" s="52"/>
      <c r="AU30" s="52"/>
      <c r="AV30" s="52"/>
      <c r="AW30" s="52"/>
      <c r="AX30" s="31"/>
      <c r="AY30" s="23" t="s">
        <v>54</v>
      </c>
      <c r="AZ30" s="23" t="s">
        <v>55</v>
      </c>
      <c r="BA30" s="25" t="s">
        <v>28</v>
      </c>
      <c r="BB30" s="133"/>
    </row>
    <row r="31" spans="1:56" ht="18" customHeight="1" x14ac:dyDescent="0.25">
      <c r="B31" s="132"/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39" t="s">
        <v>56</v>
      </c>
      <c r="AY31" s="25" t="s">
        <v>40</v>
      </c>
      <c r="AZ31" s="31">
        <f>SUM(AV8)</f>
        <v>112</v>
      </c>
      <c r="BA31" s="31">
        <f>(AZ31/$AV$28)*100</f>
        <v>63.636363636363633</v>
      </c>
      <c r="BB31" s="133"/>
    </row>
    <row r="32" spans="1:56" ht="18" customHeight="1" x14ac:dyDescent="0.25">
      <c r="B32" s="14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39" t="s">
        <v>57</v>
      </c>
      <c r="AY32" s="25" t="s">
        <v>58</v>
      </c>
      <c r="AZ32" s="31">
        <f>SUM(AV9:AV16)</f>
        <v>4</v>
      </c>
      <c r="BA32" s="31">
        <f>(AZ32/$AV$28)*100</f>
        <v>2.2727272727272729</v>
      </c>
      <c r="BB32" s="133"/>
    </row>
    <row r="33" spans="1:54" ht="18" customHeight="1" x14ac:dyDescent="0.25">
      <c r="B33" s="13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39" t="s">
        <v>59</v>
      </c>
      <c r="AY33" s="25" t="s">
        <v>60</v>
      </c>
      <c r="AZ33" s="31">
        <f>SUM(AV21:AV26)</f>
        <v>24</v>
      </c>
      <c r="BA33" s="31">
        <f t="shared" ref="BA33:BA34" si="1">(AZ33/$AV$28)*100</f>
        <v>13.636363636363635</v>
      </c>
      <c r="BB33" s="133"/>
    </row>
    <row r="34" spans="1:54" ht="18" customHeight="1" x14ac:dyDescent="0.25">
      <c r="B34" s="145"/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52"/>
      <c r="Q34" s="143"/>
      <c r="R34" s="143"/>
      <c r="S34" s="143"/>
      <c r="T34" s="143"/>
      <c r="U34" s="143"/>
      <c r="V34" s="143"/>
      <c r="W34" s="143"/>
      <c r="X34" s="143"/>
      <c r="Y34" s="143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39" t="s">
        <v>61</v>
      </c>
      <c r="AY34" s="25" t="s">
        <v>62</v>
      </c>
      <c r="AZ34" s="31">
        <f>SUM(AV17:AV20)</f>
        <v>12</v>
      </c>
      <c r="BA34" s="31">
        <f t="shared" si="1"/>
        <v>6.8181818181818175</v>
      </c>
      <c r="BB34" s="133"/>
    </row>
    <row r="35" spans="1:54" ht="18" customHeight="1" x14ac:dyDescent="0.25">
      <c r="B35" s="145"/>
      <c r="C35" s="143"/>
      <c r="D35" s="143"/>
      <c r="E35" s="143"/>
      <c r="F35" s="143"/>
      <c r="G35" s="146"/>
      <c r="H35" s="143"/>
      <c r="I35" s="143"/>
      <c r="J35" s="146"/>
      <c r="K35" s="143"/>
      <c r="L35" s="143"/>
      <c r="M35" s="146"/>
      <c r="N35" s="143"/>
      <c r="O35" s="143"/>
      <c r="P35" s="52"/>
      <c r="Q35" s="143"/>
      <c r="R35" s="143"/>
      <c r="S35" s="143"/>
      <c r="T35" s="143"/>
      <c r="U35" s="143"/>
      <c r="V35" s="143"/>
      <c r="W35" s="143"/>
      <c r="X35" s="143"/>
      <c r="Y35" s="143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147"/>
      <c r="AY35" s="52"/>
      <c r="AZ35" s="52"/>
      <c r="BA35" s="52"/>
      <c r="BB35" s="133"/>
    </row>
    <row r="36" spans="1:54" ht="18" customHeight="1" x14ac:dyDescent="0.25">
      <c r="A36" s="47"/>
      <c r="B36" s="148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133"/>
    </row>
    <row r="37" spans="1:54" ht="18" customHeight="1" x14ac:dyDescent="0.25">
      <c r="A37" s="47"/>
      <c r="B37" s="149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7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133"/>
    </row>
    <row r="38" spans="1:54" ht="18" customHeight="1" x14ac:dyDescent="0.25">
      <c r="A38" s="47"/>
      <c r="B38" s="137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8"/>
      <c r="R38" s="49"/>
      <c r="S38" s="47"/>
      <c r="T38" s="49"/>
      <c r="U38" s="47"/>
      <c r="V38" s="47"/>
      <c r="W38" s="47"/>
      <c r="X38" s="49"/>
      <c r="Y38" s="49"/>
      <c r="Z38" s="49"/>
      <c r="AA38" s="49"/>
      <c r="AB38" s="47"/>
      <c r="AC38" s="47"/>
      <c r="AD38" s="47"/>
      <c r="AE38" s="47"/>
      <c r="AF38" s="47"/>
      <c r="AG38" s="49"/>
      <c r="AH38" s="47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133"/>
    </row>
    <row r="39" spans="1:54" ht="18" customHeight="1" x14ac:dyDescent="0.25">
      <c r="A39" s="47"/>
      <c r="B39" s="137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8"/>
      <c r="R39" s="49"/>
      <c r="S39" s="47"/>
      <c r="T39" s="49"/>
      <c r="U39" s="49"/>
      <c r="V39" s="47"/>
      <c r="W39" s="47"/>
      <c r="X39" s="49"/>
      <c r="Y39" s="49"/>
      <c r="Z39" s="49"/>
      <c r="AA39" s="49"/>
      <c r="AB39" s="47"/>
      <c r="AC39" s="47"/>
      <c r="AD39" s="47"/>
      <c r="AE39" s="47"/>
      <c r="AF39" s="47"/>
      <c r="AG39" s="49"/>
      <c r="AH39" s="47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133"/>
    </row>
    <row r="40" spans="1:54" ht="18" customHeight="1" x14ac:dyDescent="0.25">
      <c r="A40" s="47"/>
      <c r="B40" s="137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7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133"/>
    </row>
    <row r="41" spans="1:54" ht="12.5" x14ac:dyDescent="0.25">
      <c r="A41" s="47"/>
      <c r="B41" s="149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7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133"/>
    </row>
    <row r="42" spans="1:54" ht="12.5" x14ac:dyDescent="0.25">
      <c r="A42" s="47"/>
      <c r="B42" s="137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8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7"/>
      <c r="AG42" s="49"/>
      <c r="AH42" s="47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133"/>
    </row>
    <row r="43" spans="1:54" ht="12.5" x14ac:dyDescent="0.25">
      <c r="A43" s="47"/>
      <c r="B43" s="137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8"/>
      <c r="R43" s="49"/>
      <c r="S43" s="47"/>
      <c r="T43" s="47"/>
      <c r="U43" s="47"/>
      <c r="V43" s="47"/>
      <c r="W43" s="47"/>
      <c r="X43" s="47"/>
      <c r="Y43" s="49"/>
      <c r="Z43" s="47"/>
      <c r="AA43" s="47"/>
      <c r="AB43" s="47"/>
      <c r="AC43" s="47"/>
      <c r="AD43" s="47"/>
      <c r="AE43" s="47"/>
      <c r="AF43" s="49"/>
      <c r="AG43" s="49"/>
      <c r="AH43" s="47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133"/>
    </row>
    <row r="44" spans="1:54" ht="12.5" x14ac:dyDescent="0.25">
      <c r="A44" s="47"/>
      <c r="B44" s="137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7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133"/>
    </row>
    <row r="45" spans="1:54" ht="12.5" x14ac:dyDescent="0.25">
      <c r="A45" s="47"/>
      <c r="B45" s="149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7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133"/>
    </row>
    <row r="46" spans="1:54" ht="12.5" x14ac:dyDescent="0.25">
      <c r="A46" s="47"/>
      <c r="B46" s="137"/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8"/>
      <c r="R46" s="49"/>
      <c r="S46" s="47"/>
      <c r="T46" s="47"/>
      <c r="U46" s="47"/>
      <c r="V46" s="47"/>
      <c r="W46" s="49"/>
      <c r="X46" s="49"/>
      <c r="Y46" s="49"/>
      <c r="Z46" s="47"/>
      <c r="AA46" s="47"/>
      <c r="AB46" s="47"/>
      <c r="AC46" s="47"/>
      <c r="AD46" s="47"/>
      <c r="AE46" s="47"/>
      <c r="AF46" s="47"/>
      <c r="AG46" s="49"/>
      <c r="AH46" s="47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133"/>
    </row>
    <row r="47" spans="1:54" ht="12.5" x14ac:dyDescent="0.25">
      <c r="A47" s="47"/>
      <c r="B47" s="137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8"/>
      <c r="R47" s="49"/>
      <c r="S47" s="47"/>
      <c r="T47" s="47"/>
      <c r="U47" s="49"/>
      <c r="V47" s="47"/>
      <c r="W47" s="49"/>
      <c r="X47" s="49"/>
      <c r="Y47" s="49"/>
      <c r="Z47" s="47"/>
      <c r="AA47" s="47"/>
      <c r="AB47" s="47"/>
      <c r="AC47" s="47"/>
      <c r="AD47" s="47"/>
      <c r="AE47" s="47"/>
      <c r="AF47" s="47"/>
      <c r="AG47" s="49"/>
      <c r="AH47" s="47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133"/>
    </row>
    <row r="48" spans="1:54" ht="12.5" x14ac:dyDescent="0.25">
      <c r="A48" s="47"/>
      <c r="B48" s="137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8"/>
      <c r="R48" s="49"/>
      <c r="S48" s="47"/>
      <c r="T48" s="49"/>
      <c r="U48" s="47"/>
      <c r="V48" s="49"/>
      <c r="W48" s="49"/>
      <c r="X48" s="49"/>
      <c r="Y48" s="49"/>
      <c r="Z48" s="49"/>
      <c r="AA48" s="47"/>
      <c r="AB48" s="47"/>
      <c r="AC48" s="47"/>
      <c r="AD48" s="47"/>
      <c r="AE48" s="47"/>
      <c r="AF48" s="47"/>
      <c r="AG48" s="49"/>
      <c r="AH48" s="47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133"/>
    </row>
    <row r="49" spans="1:54" ht="12.5" x14ac:dyDescent="0.25">
      <c r="A49" s="47"/>
      <c r="B49" s="137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7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133"/>
    </row>
    <row r="50" spans="1:54" ht="12.5" x14ac:dyDescent="0.25">
      <c r="A50" s="47"/>
      <c r="B50" s="149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49"/>
      <c r="S50" s="49"/>
      <c r="T50" s="47"/>
      <c r="U50" s="47"/>
      <c r="V50" s="47"/>
      <c r="W50" s="47"/>
      <c r="X50" s="47"/>
      <c r="Y50" s="47"/>
      <c r="Z50" s="49"/>
      <c r="AA50" s="49"/>
      <c r="AB50" s="49"/>
      <c r="AC50" s="49"/>
      <c r="AD50" s="49"/>
      <c r="AE50" s="49"/>
      <c r="AF50" s="49"/>
      <c r="AG50" s="49"/>
      <c r="AH50" s="47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133"/>
    </row>
    <row r="51" spans="1:54" ht="12.5" x14ac:dyDescent="0.25">
      <c r="A51" s="47"/>
      <c r="B51" s="137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8"/>
      <c r="R51" s="47"/>
      <c r="S51" s="47"/>
      <c r="T51" s="49"/>
      <c r="U51" s="49"/>
      <c r="V51" s="49"/>
      <c r="W51" s="49"/>
      <c r="X51" s="49"/>
      <c r="Y51" s="47"/>
      <c r="Z51" s="47"/>
      <c r="AA51" s="47"/>
      <c r="AB51" s="47"/>
      <c r="AC51" s="47"/>
      <c r="AD51" s="47"/>
      <c r="AE51" s="47"/>
      <c r="AF51" s="47"/>
      <c r="AG51" s="49"/>
      <c r="AH51" s="47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133"/>
    </row>
    <row r="52" spans="1:54" ht="12.5" x14ac:dyDescent="0.25">
      <c r="A52" s="47"/>
      <c r="B52" s="137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8"/>
      <c r="R52" s="47"/>
      <c r="S52" s="47"/>
      <c r="T52" s="47"/>
      <c r="U52" s="47"/>
      <c r="V52" s="49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9"/>
      <c r="AH52" s="47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133"/>
    </row>
    <row r="53" spans="1:54" ht="12.5" x14ac:dyDescent="0.25">
      <c r="A53" s="47"/>
      <c r="B53" s="137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8"/>
      <c r="R53" s="47"/>
      <c r="S53" s="47"/>
      <c r="T53" s="47"/>
      <c r="U53" s="47"/>
      <c r="V53" s="49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9"/>
      <c r="AH53" s="47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133"/>
    </row>
    <row r="54" spans="1:54" ht="12.5" x14ac:dyDescent="0.25">
      <c r="A54" s="47"/>
      <c r="B54" s="137"/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8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9"/>
      <c r="AH54" s="47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133"/>
    </row>
    <row r="55" spans="1:54" ht="13" thickBot="1" x14ac:dyDescent="0.3">
      <c r="A55" s="47"/>
      <c r="B55" s="161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51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3"/>
    </row>
    <row r="56" spans="1:54" ht="12.5" x14ac:dyDescent="0.25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</row>
    <row r="57" spans="1:54" ht="13" thickBot="1" x14ac:dyDescent="0.3"/>
    <row r="58" spans="1:54" ht="20" x14ac:dyDescent="0.25">
      <c r="B58" s="129"/>
      <c r="C58" s="130"/>
      <c r="D58" s="130"/>
      <c r="E58" s="130"/>
      <c r="F58" s="130"/>
      <c r="G58" s="130"/>
      <c r="H58" s="165"/>
      <c r="I58" s="165"/>
      <c r="J58" s="165"/>
      <c r="K58" s="165"/>
      <c r="L58" s="165"/>
      <c r="M58" s="165"/>
      <c r="N58" s="165"/>
      <c r="O58" s="165"/>
      <c r="P58" s="165"/>
      <c r="Q58" s="165"/>
      <c r="R58" s="165"/>
      <c r="S58" s="165"/>
      <c r="T58" s="165"/>
      <c r="U58" s="165"/>
      <c r="V58" s="165"/>
      <c r="W58" s="165"/>
      <c r="X58" s="165"/>
      <c r="Y58" s="165"/>
      <c r="Z58" s="165"/>
      <c r="AA58" s="165"/>
      <c r="AB58" s="165"/>
      <c r="AC58" s="165"/>
      <c r="AD58" s="165"/>
      <c r="AE58" s="130"/>
      <c r="AF58" s="130"/>
      <c r="AG58" s="130"/>
      <c r="AH58" s="130"/>
      <c r="AI58" s="130"/>
      <c r="AJ58" s="130"/>
      <c r="AK58" s="130"/>
      <c r="AL58" s="130"/>
      <c r="AM58" s="130"/>
      <c r="AN58" s="130"/>
      <c r="AO58" s="130"/>
      <c r="AP58" s="130"/>
      <c r="AQ58" s="130"/>
      <c r="AR58" s="130"/>
      <c r="AS58" s="130"/>
      <c r="AT58" s="130"/>
      <c r="AU58" s="130"/>
      <c r="AV58" s="130"/>
      <c r="AW58" s="130"/>
      <c r="AX58" s="130"/>
      <c r="AY58" s="130"/>
      <c r="AZ58" s="130"/>
      <c r="BA58" s="130"/>
      <c r="BB58" s="131"/>
    </row>
    <row r="59" spans="1:54" ht="13" thickBot="1" x14ac:dyDescent="0.3">
      <c r="B59" s="132"/>
      <c r="C59" s="52"/>
      <c r="D59" s="52"/>
      <c r="E59" s="52"/>
      <c r="F59" s="52"/>
      <c r="G59" s="52"/>
      <c r="H59" s="271" t="s">
        <v>96</v>
      </c>
      <c r="I59" s="271"/>
      <c r="J59" s="271"/>
      <c r="K59" s="271"/>
      <c r="L59" s="271"/>
      <c r="M59" s="271"/>
      <c r="N59" s="271"/>
      <c r="O59" s="271"/>
      <c r="P59" s="271"/>
      <c r="Q59" s="271"/>
      <c r="R59" s="271"/>
      <c r="S59" s="271"/>
      <c r="T59" s="271"/>
      <c r="U59" s="271"/>
      <c r="V59" s="271"/>
      <c r="W59" s="271"/>
      <c r="X59" s="271"/>
      <c r="Y59" s="271"/>
      <c r="Z59" s="271"/>
      <c r="AA59" s="271"/>
      <c r="AB59" s="271"/>
      <c r="AC59" s="271"/>
      <c r="AD59" s="271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  <c r="BB59" s="133"/>
    </row>
    <row r="60" spans="1:54" ht="15.5" x14ac:dyDescent="0.35">
      <c r="B60" s="134"/>
      <c r="C60" s="135"/>
      <c r="D60" s="52"/>
      <c r="E60" s="52"/>
      <c r="F60" s="52"/>
      <c r="G60" s="52"/>
      <c r="H60" s="271"/>
      <c r="I60" s="271"/>
      <c r="J60" s="271"/>
      <c r="K60" s="271"/>
      <c r="L60" s="271"/>
      <c r="M60" s="271"/>
      <c r="N60" s="271"/>
      <c r="O60" s="271"/>
      <c r="P60" s="271"/>
      <c r="Q60" s="271"/>
      <c r="R60" s="271"/>
      <c r="S60" s="271"/>
      <c r="T60" s="271"/>
      <c r="U60" s="271"/>
      <c r="V60" s="271"/>
      <c r="W60" s="271"/>
      <c r="X60" s="271"/>
      <c r="Y60" s="271"/>
      <c r="Z60" s="271"/>
      <c r="AA60" s="271"/>
      <c r="AB60" s="271"/>
      <c r="AC60" s="271"/>
      <c r="AD60" s="271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129"/>
      <c r="AT60" s="174" t="s">
        <v>25</v>
      </c>
      <c r="AU60" s="174" t="s">
        <v>26</v>
      </c>
      <c r="AV60" s="174" t="s">
        <v>27</v>
      </c>
      <c r="AW60" s="175" t="s">
        <v>28</v>
      </c>
      <c r="AX60" s="52"/>
      <c r="AY60" s="23" t="s">
        <v>29</v>
      </c>
      <c r="AZ60" s="52"/>
      <c r="BA60" s="53"/>
      <c r="BB60" s="133"/>
    </row>
    <row r="61" spans="1:54" ht="20" x14ac:dyDescent="0.35">
      <c r="B61" s="134"/>
      <c r="C61" s="135"/>
      <c r="D61" s="52"/>
      <c r="E61" s="52"/>
      <c r="F61" s="52"/>
      <c r="G61" s="52"/>
      <c r="H61" s="166"/>
      <c r="I61" s="166"/>
      <c r="J61" s="166"/>
      <c r="K61" s="166"/>
      <c r="L61" s="166"/>
      <c r="M61" s="166"/>
      <c r="N61" s="166"/>
      <c r="O61" s="166"/>
      <c r="P61" s="166"/>
      <c r="Q61" s="166"/>
      <c r="R61" s="166"/>
      <c r="S61" s="166"/>
      <c r="T61" s="166"/>
      <c r="U61" s="166"/>
      <c r="V61" s="166"/>
      <c r="W61" s="166"/>
      <c r="X61" s="166"/>
      <c r="Y61" s="166"/>
      <c r="Z61" s="166"/>
      <c r="AA61" s="166"/>
      <c r="AB61" s="166"/>
      <c r="AC61" s="166"/>
      <c r="AD61" s="166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176"/>
      <c r="AT61" s="168" t="s">
        <v>98</v>
      </c>
      <c r="AU61" s="25" t="s">
        <v>99</v>
      </c>
      <c r="AV61" s="25">
        <f>COUNTIF($C$64:$AP$84,"PS")</f>
        <v>3</v>
      </c>
      <c r="AW61" s="177">
        <f>(AV61/$AV$28)*100</f>
        <v>1.7045454545454544</v>
      </c>
      <c r="AX61" s="52"/>
      <c r="AY61" s="25" t="s">
        <v>31</v>
      </c>
      <c r="AZ61" s="52"/>
      <c r="BA61" s="53"/>
      <c r="BB61" s="133"/>
    </row>
    <row r="62" spans="1:54" ht="12.5" x14ac:dyDescent="0.25">
      <c r="B62" s="13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125"/>
      <c r="AR62" s="52"/>
      <c r="AS62" s="178"/>
      <c r="AT62" s="24" t="s">
        <v>30</v>
      </c>
      <c r="AU62" s="25" t="s">
        <v>82</v>
      </c>
      <c r="AV62" s="25">
        <f>COUNTIF($C$64:$AP$84,"UI")</f>
        <v>18</v>
      </c>
      <c r="AW62" s="177">
        <f t="shared" ref="AW62:AW82" si="2">(AV62/$AV$28)*100</f>
        <v>10.227272727272728</v>
      </c>
      <c r="AX62" s="52"/>
      <c r="AY62" s="25" t="s">
        <v>31</v>
      </c>
      <c r="AZ62" s="52"/>
      <c r="BA62" s="52"/>
      <c r="BB62" s="133"/>
    </row>
    <row r="63" spans="1:54" ht="12.5" x14ac:dyDescent="0.25">
      <c r="B63" s="138"/>
      <c r="C63" s="139">
        <v>1</v>
      </c>
      <c r="D63" s="139">
        <v>2</v>
      </c>
      <c r="E63" s="139">
        <v>3</v>
      </c>
      <c r="F63" s="139">
        <v>4</v>
      </c>
      <c r="G63" s="139">
        <v>5</v>
      </c>
      <c r="H63" s="139">
        <v>6</v>
      </c>
      <c r="I63" s="139">
        <v>7</v>
      </c>
      <c r="J63" s="139">
        <v>8</v>
      </c>
      <c r="K63" s="139">
        <v>9</v>
      </c>
      <c r="L63" s="139">
        <v>10</v>
      </c>
      <c r="M63" s="139">
        <v>11</v>
      </c>
      <c r="N63" s="139">
        <v>12</v>
      </c>
      <c r="O63" s="139">
        <v>13</v>
      </c>
      <c r="P63" s="139">
        <v>14</v>
      </c>
      <c r="Q63" s="139">
        <v>15</v>
      </c>
      <c r="R63" s="139">
        <v>16</v>
      </c>
      <c r="S63" s="139">
        <v>17</v>
      </c>
      <c r="T63" s="139">
        <v>18</v>
      </c>
      <c r="U63" s="139">
        <v>19</v>
      </c>
      <c r="V63" s="139">
        <v>20</v>
      </c>
      <c r="W63" s="139">
        <v>21</v>
      </c>
      <c r="X63" s="139">
        <v>22</v>
      </c>
      <c r="Y63" s="139">
        <v>23</v>
      </c>
      <c r="Z63" s="139">
        <v>24</v>
      </c>
      <c r="AA63" s="139">
        <v>25</v>
      </c>
      <c r="AB63" s="139">
        <v>26</v>
      </c>
      <c r="AC63" s="139">
        <v>27</v>
      </c>
      <c r="AD63" s="139">
        <v>28</v>
      </c>
      <c r="AE63" s="139">
        <v>29</v>
      </c>
      <c r="AF63" s="139">
        <v>30</v>
      </c>
      <c r="AG63" s="139">
        <v>31</v>
      </c>
      <c r="AH63" s="139">
        <v>32</v>
      </c>
      <c r="AI63" s="139">
        <v>33</v>
      </c>
      <c r="AJ63" s="139">
        <v>34</v>
      </c>
      <c r="AK63" s="139">
        <v>35</v>
      </c>
      <c r="AL63" s="139">
        <v>36</v>
      </c>
      <c r="AM63" s="139">
        <v>37</v>
      </c>
      <c r="AN63" s="139">
        <v>38</v>
      </c>
      <c r="AO63" s="139">
        <v>39</v>
      </c>
      <c r="AP63" s="139">
        <v>40</v>
      </c>
      <c r="AQ63" s="140"/>
      <c r="AR63" s="52"/>
      <c r="AS63" s="179"/>
      <c r="AT63" s="24" t="s">
        <v>83</v>
      </c>
      <c r="AU63" s="25" t="s">
        <v>84</v>
      </c>
      <c r="AV63" s="25">
        <f>COUNTIF($C$64:$AP$84,"LEx")</f>
        <v>6</v>
      </c>
      <c r="AW63" s="177">
        <f t="shared" si="2"/>
        <v>3.4090909090909087</v>
      </c>
      <c r="AX63" s="52"/>
      <c r="AY63" s="25" t="s">
        <v>31</v>
      </c>
      <c r="AZ63" s="52"/>
      <c r="BA63" s="52"/>
      <c r="BB63" s="133"/>
    </row>
    <row r="64" spans="1:54" ht="12.5" x14ac:dyDescent="0.25">
      <c r="B64" s="138">
        <v>1</v>
      </c>
      <c r="C64" s="56" t="s">
        <v>82</v>
      </c>
      <c r="D64" s="56" t="s">
        <v>82</v>
      </c>
      <c r="E64" s="56" t="s">
        <v>82</v>
      </c>
      <c r="F64" s="56" t="s">
        <v>82</v>
      </c>
      <c r="G64" s="56" t="s">
        <v>82</v>
      </c>
      <c r="H64" s="56" t="s">
        <v>82</v>
      </c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9"/>
      <c r="AJ64" s="47"/>
      <c r="AK64" s="47"/>
      <c r="AL64" s="47"/>
      <c r="AM64" s="47"/>
      <c r="AN64" s="47"/>
      <c r="AO64" s="47"/>
      <c r="AP64" s="47"/>
      <c r="AQ64" s="140"/>
      <c r="AR64" s="52"/>
      <c r="AS64" s="180"/>
      <c r="AT64" s="25" t="s">
        <v>64</v>
      </c>
      <c r="AU64" s="25" t="s">
        <v>41</v>
      </c>
      <c r="AV64" s="25">
        <f>COUNTIF($C$64:$AP$84,"P")</f>
        <v>76</v>
      </c>
      <c r="AW64" s="177">
        <f t="shared" si="2"/>
        <v>43.18181818181818</v>
      </c>
      <c r="AX64" s="52"/>
      <c r="AY64" s="25" t="s">
        <v>35</v>
      </c>
      <c r="AZ64" s="52"/>
      <c r="BA64" s="52"/>
      <c r="BB64" s="133"/>
    </row>
    <row r="65" spans="2:54" ht="12.5" x14ac:dyDescent="0.25">
      <c r="B65" s="138">
        <v>2</v>
      </c>
      <c r="C65" s="56" t="s">
        <v>82</v>
      </c>
      <c r="D65" s="56" t="s">
        <v>82</v>
      </c>
      <c r="E65" s="56" t="s">
        <v>82</v>
      </c>
      <c r="F65" s="56" t="s">
        <v>82</v>
      </c>
      <c r="G65" s="56" t="s">
        <v>82</v>
      </c>
      <c r="H65" s="56" t="s">
        <v>82</v>
      </c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/>
      <c r="AP65" s="47"/>
      <c r="AQ65" s="140"/>
      <c r="AR65" s="52"/>
      <c r="AS65" s="181"/>
      <c r="AT65" s="25" t="s">
        <v>42</v>
      </c>
      <c r="AU65" s="25" t="s">
        <v>43</v>
      </c>
      <c r="AV65" s="25">
        <f>COUNTIF($C$64:$AP$84,"CrP")</f>
        <v>0</v>
      </c>
      <c r="AW65" s="177">
        <f t="shared" si="2"/>
        <v>0</v>
      </c>
      <c r="AX65" s="52"/>
      <c r="AY65" s="25" t="s">
        <v>44</v>
      </c>
      <c r="AZ65" s="52"/>
      <c r="BA65" s="52"/>
      <c r="BB65" s="133"/>
    </row>
    <row r="66" spans="2:54" ht="12.5" x14ac:dyDescent="0.25">
      <c r="B66" s="138">
        <v>3</v>
      </c>
      <c r="C66" s="56" t="s">
        <v>82</v>
      </c>
      <c r="D66" s="56" t="s">
        <v>82</v>
      </c>
      <c r="E66" s="56" t="s">
        <v>82</v>
      </c>
      <c r="F66" s="56" t="s">
        <v>82</v>
      </c>
      <c r="G66" s="56" t="s">
        <v>82</v>
      </c>
      <c r="H66" s="56" t="s">
        <v>82</v>
      </c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140"/>
      <c r="AR66" s="52"/>
      <c r="AS66" s="182"/>
      <c r="AT66" s="25" t="s">
        <v>65</v>
      </c>
      <c r="AU66" s="25" t="s">
        <v>45</v>
      </c>
      <c r="AV66" s="25">
        <f>COUNTIF($C$64:$AP$84,"MPLR")</f>
        <v>0</v>
      </c>
      <c r="AW66" s="177">
        <f t="shared" si="2"/>
        <v>0</v>
      </c>
      <c r="AX66" s="52"/>
      <c r="AY66" s="25" t="s">
        <v>44</v>
      </c>
      <c r="AZ66" s="52"/>
      <c r="BA66" s="52"/>
      <c r="BB66" s="133"/>
    </row>
    <row r="67" spans="2:54" ht="12.5" x14ac:dyDescent="0.25">
      <c r="B67" s="138">
        <v>4</v>
      </c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8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47"/>
      <c r="AO67" s="47"/>
      <c r="AP67" s="47"/>
      <c r="AQ67" s="140"/>
      <c r="AR67" s="52"/>
      <c r="AS67" s="183"/>
      <c r="AT67" s="25" t="s">
        <v>66</v>
      </c>
      <c r="AU67" s="25" t="s">
        <v>46</v>
      </c>
      <c r="AV67" s="25">
        <f>COUNTIF($C$64:$AP$84,"MPUD")</f>
        <v>4</v>
      </c>
      <c r="AW67" s="177">
        <f t="shared" si="2"/>
        <v>2.2727272727272729</v>
      </c>
      <c r="AX67" s="52"/>
      <c r="AY67" s="25" t="s">
        <v>44</v>
      </c>
      <c r="AZ67" s="52"/>
      <c r="BA67" s="52"/>
      <c r="BB67" s="133"/>
    </row>
    <row r="68" spans="2:54" ht="12.5" x14ac:dyDescent="0.25">
      <c r="B68" s="138">
        <v>5</v>
      </c>
      <c r="C68" s="47"/>
      <c r="D68" s="169" t="s">
        <v>99</v>
      </c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84" t="s">
        <v>32</v>
      </c>
      <c r="P68" s="85" t="s">
        <v>32</v>
      </c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84" t="s">
        <v>32</v>
      </c>
      <c r="AM68" s="85" t="s">
        <v>32</v>
      </c>
      <c r="AN68" s="47"/>
      <c r="AO68" s="47"/>
      <c r="AP68" s="47"/>
      <c r="AQ68" s="140"/>
      <c r="AR68" s="52"/>
      <c r="AS68" s="184"/>
      <c r="AT68" s="25" t="s">
        <v>20</v>
      </c>
      <c r="AU68" s="25" t="s">
        <v>74</v>
      </c>
      <c r="AV68" s="25">
        <f>COUNTIF($C$64:$AP$84,"CP")</f>
        <v>0</v>
      </c>
      <c r="AW68" s="177">
        <f t="shared" si="2"/>
        <v>0</v>
      </c>
      <c r="AX68" s="52"/>
      <c r="AY68" s="25" t="s">
        <v>44</v>
      </c>
      <c r="AZ68" s="52"/>
      <c r="BA68" s="52"/>
      <c r="BB68" s="133"/>
    </row>
    <row r="69" spans="2:54" ht="12.5" x14ac:dyDescent="0.25">
      <c r="B69" s="138">
        <v>6</v>
      </c>
      <c r="C69" s="47"/>
      <c r="D69" s="170" t="s">
        <v>99</v>
      </c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88" t="s">
        <v>32</v>
      </c>
      <c r="P69" s="89" t="s">
        <v>32</v>
      </c>
      <c r="Q69" s="47"/>
      <c r="R69" s="47"/>
      <c r="S69" s="48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57"/>
      <c r="AL69" s="88" t="s">
        <v>32</v>
      </c>
      <c r="AM69" s="89" t="s">
        <v>32</v>
      </c>
      <c r="AN69" s="47"/>
      <c r="AO69" s="47"/>
      <c r="AP69" s="47"/>
      <c r="AQ69" s="140"/>
      <c r="AR69" s="52"/>
      <c r="AS69" s="185"/>
      <c r="AT69" s="25" t="s">
        <v>67</v>
      </c>
      <c r="AU69" s="25" t="s">
        <v>76</v>
      </c>
      <c r="AV69" s="25">
        <f>COUNTIF($C$64:$AP$84,"LDB")</f>
        <v>0</v>
      </c>
      <c r="AW69" s="177">
        <f t="shared" si="2"/>
        <v>0</v>
      </c>
      <c r="AX69" s="52"/>
      <c r="AY69" s="25" t="s">
        <v>44</v>
      </c>
      <c r="AZ69" s="52"/>
      <c r="BA69" s="52"/>
      <c r="BB69" s="133"/>
    </row>
    <row r="70" spans="2:54" ht="12.5" x14ac:dyDescent="0.25">
      <c r="B70" s="138">
        <v>7</v>
      </c>
      <c r="C70" s="47"/>
      <c r="D70" s="171" t="s">
        <v>99</v>
      </c>
      <c r="E70" s="47"/>
      <c r="F70" s="47"/>
      <c r="G70" s="47"/>
      <c r="H70" s="47"/>
      <c r="I70" s="47"/>
      <c r="J70" s="47"/>
      <c r="K70" s="47"/>
      <c r="L70" s="48"/>
      <c r="M70" s="47"/>
      <c r="N70" s="47"/>
      <c r="O70" s="86" t="s">
        <v>32</v>
      </c>
      <c r="P70" s="87" t="s">
        <v>32</v>
      </c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8"/>
      <c r="AC70" s="47"/>
      <c r="AD70" s="47"/>
      <c r="AE70" s="47"/>
      <c r="AF70" s="47"/>
      <c r="AG70" s="47"/>
      <c r="AH70" s="47"/>
      <c r="AI70" s="47"/>
      <c r="AJ70" s="47"/>
      <c r="AK70" s="47"/>
      <c r="AL70" s="88" t="s">
        <v>32</v>
      </c>
      <c r="AM70" s="89" t="s">
        <v>32</v>
      </c>
      <c r="AN70" s="47"/>
      <c r="AO70" s="47"/>
      <c r="AP70" s="47"/>
      <c r="AQ70" s="140"/>
      <c r="AR70" s="52"/>
      <c r="AS70" s="186"/>
      <c r="AT70" s="25" t="s">
        <v>52</v>
      </c>
      <c r="AU70" s="25" t="s">
        <v>77</v>
      </c>
      <c r="AV70" s="25">
        <f>COUNTIF($C$64:$AP$84,"LB")</f>
        <v>0</v>
      </c>
      <c r="AW70" s="177">
        <f t="shared" si="2"/>
        <v>0</v>
      </c>
      <c r="AX70" s="52"/>
      <c r="AY70" s="25" t="s">
        <v>44</v>
      </c>
      <c r="AZ70" s="52"/>
      <c r="BA70" s="52"/>
      <c r="BB70" s="133"/>
    </row>
    <row r="71" spans="2:54" ht="12.5" x14ac:dyDescent="0.25">
      <c r="B71" s="138">
        <v>8</v>
      </c>
      <c r="C71" s="64" t="s">
        <v>41</v>
      </c>
      <c r="D71" s="95" t="s">
        <v>41</v>
      </c>
      <c r="E71" s="95" t="s">
        <v>41</v>
      </c>
      <c r="F71" s="95" t="s">
        <v>41</v>
      </c>
      <c r="G71" s="95" t="s">
        <v>41</v>
      </c>
      <c r="H71" s="95" t="s">
        <v>41</v>
      </c>
      <c r="I71" s="95" t="s">
        <v>41</v>
      </c>
      <c r="J71" s="95" t="s">
        <v>41</v>
      </c>
      <c r="K71" s="95" t="s">
        <v>41</v>
      </c>
      <c r="L71" s="95" t="s">
        <v>41</v>
      </c>
      <c r="M71" s="95" t="s">
        <v>41</v>
      </c>
      <c r="N71" s="95" t="s">
        <v>41</v>
      </c>
      <c r="O71" s="96" t="s">
        <v>41</v>
      </c>
      <c r="P71" s="96" t="s">
        <v>41</v>
      </c>
      <c r="Q71" s="95" t="s">
        <v>41</v>
      </c>
      <c r="R71" s="95" t="s">
        <v>41</v>
      </c>
      <c r="S71" s="95" t="s">
        <v>41</v>
      </c>
      <c r="T71" s="95" t="s">
        <v>41</v>
      </c>
      <c r="U71" s="95" t="s">
        <v>41</v>
      </c>
      <c r="V71" s="95" t="s">
        <v>41</v>
      </c>
      <c r="W71" s="95" t="s">
        <v>41</v>
      </c>
      <c r="X71" s="95" t="s">
        <v>41</v>
      </c>
      <c r="Y71" s="95" t="s">
        <v>41</v>
      </c>
      <c r="Z71" s="95" t="s">
        <v>41</v>
      </c>
      <c r="AA71" s="95" t="s">
        <v>41</v>
      </c>
      <c r="AB71" s="95" t="s">
        <v>41</v>
      </c>
      <c r="AC71" s="95" t="s">
        <v>41</v>
      </c>
      <c r="AD71" s="95" t="s">
        <v>41</v>
      </c>
      <c r="AE71" s="95" t="s">
        <v>41</v>
      </c>
      <c r="AF71" s="59" t="s">
        <v>41</v>
      </c>
      <c r="AG71" s="47"/>
      <c r="AH71" s="47"/>
      <c r="AI71" s="47"/>
      <c r="AJ71" s="47"/>
      <c r="AK71" s="64" t="s">
        <v>41</v>
      </c>
      <c r="AL71" s="95" t="s">
        <v>41</v>
      </c>
      <c r="AM71" s="95" t="s">
        <v>41</v>
      </c>
      <c r="AN71" s="95" t="s">
        <v>41</v>
      </c>
      <c r="AO71" s="95" t="s">
        <v>41</v>
      </c>
      <c r="AP71" s="59" t="s">
        <v>41</v>
      </c>
      <c r="AQ71" s="140"/>
      <c r="AR71" s="52"/>
      <c r="AS71" s="187"/>
      <c r="AT71" s="25" t="s">
        <v>13</v>
      </c>
      <c r="AU71" s="25" t="s">
        <v>63</v>
      </c>
      <c r="AV71" s="25">
        <f>COUNTIF($C$64:$AP$84,"T")</f>
        <v>0</v>
      </c>
      <c r="AW71" s="177">
        <f t="shared" si="2"/>
        <v>0</v>
      </c>
      <c r="AX71" s="52"/>
      <c r="AY71" s="25" t="s">
        <v>44</v>
      </c>
      <c r="AZ71" s="52"/>
      <c r="BA71" s="52"/>
      <c r="BB71" s="133"/>
    </row>
    <row r="72" spans="2:54" ht="12.5" x14ac:dyDescent="0.25">
      <c r="B72" s="138">
        <v>9</v>
      </c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M72" s="47"/>
      <c r="AN72" s="47"/>
      <c r="AO72" s="57"/>
      <c r="AP72" s="57"/>
      <c r="AQ72" s="140"/>
      <c r="AR72" s="52"/>
      <c r="AS72" s="188"/>
      <c r="AT72" s="25" t="s">
        <v>22</v>
      </c>
      <c r="AU72" s="25" t="s">
        <v>75</v>
      </c>
      <c r="AV72" s="25">
        <f>COUNTIF($C$64:$AP$84,"TG")</f>
        <v>0</v>
      </c>
      <c r="AW72" s="177">
        <f t="shared" si="2"/>
        <v>0</v>
      </c>
      <c r="AX72" s="52"/>
      <c r="AY72" s="25" t="s">
        <v>44</v>
      </c>
      <c r="AZ72" s="52"/>
      <c r="BA72" s="52"/>
      <c r="BB72" s="133"/>
    </row>
    <row r="73" spans="2:54" ht="15.5" x14ac:dyDescent="0.35">
      <c r="B73" s="138">
        <v>10</v>
      </c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8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9"/>
      <c r="AF73" s="49"/>
      <c r="AG73" s="49"/>
      <c r="AH73" s="47"/>
      <c r="AI73" s="47"/>
      <c r="AJ73" s="47"/>
      <c r="AK73" s="47"/>
      <c r="AL73" s="47"/>
      <c r="AM73" s="47"/>
      <c r="AN73" s="47"/>
      <c r="AO73" s="57"/>
      <c r="AP73" s="57"/>
      <c r="AQ73" s="140"/>
      <c r="AR73" s="52"/>
      <c r="AS73" s="189"/>
      <c r="AT73" s="25" t="s">
        <v>47</v>
      </c>
      <c r="AU73" s="25" t="s">
        <v>78</v>
      </c>
      <c r="AV73" s="25">
        <f>COUNTIF($C$64:$AP$84,"TT")</f>
        <v>12</v>
      </c>
      <c r="AW73" s="177">
        <f t="shared" si="2"/>
        <v>6.8181818181818175</v>
      </c>
      <c r="AX73" s="52"/>
      <c r="AY73" s="25" t="s">
        <v>48</v>
      </c>
      <c r="AZ73" s="52"/>
      <c r="BA73" s="52"/>
      <c r="BB73" s="133"/>
    </row>
    <row r="74" spans="2:54" ht="12.5" x14ac:dyDescent="0.25">
      <c r="B74" s="138">
        <v>11</v>
      </c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8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9"/>
      <c r="AD74" s="47"/>
      <c r="AE74" s="49"/>
      <c r="AF74" s="49"/>
      <c r="AG74" s="49"/>
      <c r="AH74" s="47"/>
      <c r="AI74" s="48"/>
      <c r="AJ74" s="47"/>
      <c r="AK74" s="47"/>
      <c r="AL74" s="47"/>
      <c r="AM74" s="47"/>
      <c r="AN74" s="47"/>
      <c r="AO74" s="57"/>
      <c r="AP74" s="57"/>
      <c r="AQ74" s="140"/>
      <c r="AR74" s="52"/>
      <c r="AS74" s="190"/>
      <c r="AT74" s="25" t="s">
        <v>49</v>
      </c>
      <c r="AU74" s="25" t="s">
        <v>79</v>
      </c>
      <c r="AV74" s="25">
        <f>COUNTIF($C$64:$AP$84,"TTP")</f>
        <v>0</v>
      </c>
      <c r="AW74" s="177">
        <f t="shared" si="2"/>
        <v>0</v>
      </c>
      <c r="AX74" s="52"/>
      <c r="AY74" s="25" t="s">
        <v>48</v>
      </c>
      <c r="AZ74" s="52"/>
      <c r="BA74" s="52"/>
      <c r="BB74" s="133"/>
    </row>
    <row r="75" spans="2:54" ht="12.5" x14ac:dyDescent="0.25">
      <c r="B75" s="138">
        <v>12</v>
      </c>
      <c r="C75" s="47"/>
      <c r="D75" s="47"/>
      <c r="E75" s="58"/>
      <c r="F75" s="58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84" t="s">
        <v>32</v>
      </c>
      <c r="T75" s="85" t="s">
        <v>32</v>
      </c>
      <c r="U75" s="47"/>
      <c r="V75" s="47"/>
      <c r="W75" s="47"/>
      <c r="X75" s="47"/>
      <c r="Y75" s="47"/>
      <c r="Z75" s="47"/>
      <c r="AA75" s="47"/>
      <c r="AB75" s="49"/>
      <c r="AC75" s="47"/>
      <c r="AD75" s="47"/>
      <c r="AE75" s="49"/>
      <c r="AF75" s="49"/>
      <c r="AG75" s="49"/>
      <c r="AH75" s="47"/>
      <c r="AI75" s="47"/>
      <c r="AJ75" s="47"/>
      <c r="AK75" s="47"/>
      <c r="AL75" s="47"/>
      <c r="AM75" s="47"/>
      <c r="AN75" s="47"/>
      <c r="AO75" s="78" t="s">
        <v>84</v>
      </c>
      <c r="AP75" s="79" t="s">
        <v>84</v>
      </c>
      <c r="AQ75" s="140"/>
      <c r="AR75" s="52"/>
      <c r="AS75" s="191"/>
      <c r="AT75" s="25" t="s">
        <v>50</v>
      </c>
      <c r="AU75" s="25" t="s">
        <v>80</v>
      </c>
      <c r="AV75" s="25">
        <f>COUNTIF($C$64:$AP$84,"QTE")</f>
        <v>0</v>
      </c>
      <c r="AW75" s="177">
        <f t="shared" si="2"/>
        <v>0</v>
      </c>
      <c r="AX75" s="52"/>
      <c r="AY75" s="25" t="s">
        <v>48</v>
      </c>
      <c r="AZ75" s="52"/>
      <c r="BA75" s="52"/>
      <c r="BB75" s="133"/>
    </row>
    <row r="76" spans="2:54" ht="12.5" x14ac:dyDescent="0.25">
      <c r="B76" s="138">
        <v>13</v>
      </c>
      <c r="C76" s="47"/>
      <c r="D76" s="47"/>
      <c r="E76" s="58"/>
      <c r="F76" s="58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88" t="s">
        <v>32</v>
      </c>
      <c r="T76" s="89" t="s">
        <v>32</v>
      </c>
      <c r="U76" s="47"/>
      <c r="V76" s="47"/>
      <c r="W76" s="47"/>
      <c r="X76" s="47"/>
      <c r="Y76" s="47"/>
      <c r="Z76" s="47"/>
      <c r="AA76" s="49"/>
      <c r="AB76" s="47"/>
      <c r="AC76" s="47"/>
      <c r="AD76" s="49"/>
      <c r="AE76" s="49"/>
      <c r="AF76" s="49"/>
      <c r="AG76" s="50"/>
      <c r="AH76" s="50"/>
      <c r="AI76" s="50"/>
      <c r="AJ76" s="50"/>
      <c r="AK76" s="50"/>
      <c r="AL76" s="50"/>
      <c r="AM76" s="50"/>
      <c r="AN76" s="50"/>
      <c r="AO76" s="80" t="s">
        <v>84</v>
      </c>
      <c r="AP76" s="81" t="s">
        <v>84</v>
      </c>
      <c r="AQ76" s="140"/>
      <c r="AR76" s="52"/>
      <c r="AS76" s="192"/>
      <c r="AT76" s="25" t="s">
        <v>51</v>
      </c>
      <c r="AU76" s="25" t="s">
        <v>81</v>
      </c>
      <c r="AV76" s="25">
        <f>COUNTIF($C$64:$AP$84,"QTEP")</f>
        <v>0</v>
      </c>
      <c r="AW76" s="177">
        <f t="shared" si="2"/>
        <v>0</v>
      </c>
      <c r="AX76" s="52"/>
      <c r="AY76" s="25" t="s">
        <v>48</v>
      </c>
      <c r="AZ76" s="52"/>
      <c r="BA76" s="52"/>
      <c r="BB76" s="133"/>
    </row>
    <row r="77" spans="2:54" ht="12.5" x14ac:dyDescent="0.25">
      <c r="B77" s="138">
        <v>14</v>
      </c>
      <c r="C77" s="47"/>
      <c r="D77" s="47"/>
      <c r="E77" s="58"/>
      <c r="F77" s="58"/>
      <c r="G77" s="47"/>
      <c r="H77" s="47"/>
      <c r="I77" s="47"/>
      <c r="J77" s="47"/>
      <c r="K77" s="47"/>
      <c r="L77" s="47"/>
      <c r="M77" s="47"/>
      <c r="N77" s="47"/>
      <c r="O77" s="47"/>
      <c r="P77" s="48"/>
      <c r="Q77" s="47"/>
      <c r="R77" s="47"/>
      <c r="S77" s="88" t="s">
        <v>32</v>
      </c>
      <c r="T77" s="89" t="s">
        <v>32</v>
      </c>
      <c r="U77" s="47"/>
      <c r="V77" s="47"/>
      <c r="W77" s="47"/>
      <c r="X77" s="47"/>
      <c r="Y77" s="49"/>
      <c r="Z77" s="47"/>
      <c r="AA77" s="47"/>
      <c r="AB77" s="47"/>
      <c r="AC77" s="47"/>
      <c r="AD77" s="47"/>
      <c r="AE77" s="47"/>
      <c r="AF77" s="49"/>
      <c r="AG77" s="50"/>
      <c r="AH77" s="50"/>
      <c r="AI77" s="50"/>
      <c r="AJ77" s="50"/>
      <c r="AK77" s="50"/>
      <c r="AL77" s="50"/>
      <c r="AM77" s="50"/>
      <c r="AN77" s="50"/>
      <c r="AO77" s="80" t="s">
        <v>84</v>
      </c>
      <c r="AP77" s="81" t="s">
        <v>84</v>
      </c>
      <c r="AQ77" s="140"/>
      <c r="AR77" s="52"/>
      <c r="AS77" s="193"/>
      <c r="AT77" s="31" t="s">
        <v>68</v>
      </c>
      <c r="AU77" s="25" t="s">
        <v>32</v>
      </c>
      <c r="AV77" s="25">
        <f>COUNTIF($C$64:$AP$84,"R1D")</f>
        <v>34</v>
      </c>
      <c r="AW77" s="177">
        <f t="shared" si="2"/>
        <v>19.318181818181817</v>
      </c>
      <c r="AX77" s="52"/>
      <c r="AY77" s="25" t="s">
        <v>33</v>
      </c>
      <c r="AZ77" s="52"/>
      <c r="BA77" s="52"/>
      <c r="BB77" s="133"/>
    </row>
    <row r="78" spans="2:54" ht="12.5" x14ac:dyDescent="0.25">
      <c r="B78" s="138">
        <v>15</v>
      </c>
      <c r="C78" s="64" t="s">
        <v>41</v>
      </c>
      <c r="D78" s="95" t="s">
        <v>41</v>
      </c>
      <c r="E78" s="95" t="s">
        <v>41</v>
      </c>
      <c r="F78" s="95" t="s">
        <v>41</v>
      </c>
      <c r="G78" s="95" t="s">
        <v>41</v>
      </c>
      <c r="H78" s="59" t="s">
        <v>41</v>
      </c>
      <c r="I78" s="93" t="s">
        <v>46</v>
      </c>
      <c r="J78" s="93" t="s">
        <v>46</v>
      </c>
      <c r="K78" s="93" t="s">
        <v>46</v>
      </c>
      <c r="L78" s="93" t="s">
        <v>46</v>
      </c>
      <c r="M78" s="64" t="s">
        <v>41</v>
      </c>
      <c r="N78" s="95" t="s">
        <v>41</v>
      </c>
      <c r="O78" s="95" t="s">
        <v>41</v>
      </c>
      <c r="P78" s="95" t="s">
        <v>41</v>
      </c>
      <c r="Q78" s="95" t="s">
        <v>41</v>
      </c>
      <c r="R78" s="95" t="s">
        <v>41</v>
      </c>
      <c r="S78" s="95" t="s">
        <v>41</v>
      </c>
      <c r="T78" s="95" t="s">
        <v>41</v>
      </c>
      <c r="U78" s="95" t="s">
        <v>41</v>
      </c>
      <c r="V78" s="95" t="s">
        <v>41</v>
      </c>
      <c r="W78" s="95" t="s">
        <v>41</v>
      </c>
      <c r="X78" s="95" t="s">
        <v>41</v>
      </c>
      <c r="Y78" s="95" t="s">
        <v>41</v>
      </c>
      <c r="Z78" s="95" t="s">
        <v>41</v>
      </c>
      <c r="AA78" s="95" t="s">
        <v>41</v>
      </c>
      <c r="AB78" s="95" t="s">
        <v>41</v>
      </c>
      <c r="AC78" s="95" t="s">
        <v>41</v>
      </c>
      <c r="AD78" s="95" t="s">
        <v>41</v>
      </c>
      <c r="AE78" s="95" t="s">
        <v>41</v>
      </c>
      <c r="AF78" s="95" t="s">
        <v>41</v>
      </c>
      <c r="AG78" s="95" t="s">
        <v>41</v>
      </c>
      <c r="AH78" s="95" t="s">
        <v>41</v>
      </c>
      <c r="AI78" s="95" t="s">
        <v>41</v>
      </c>
      <c r="AJ78" s="95" t="s">
        <v>41</v>
      </c>
      <c r="AK78" s="95" t="s">
        <v>41</v>
      </c>
      <c r="AL78" s="95" t="s">
        <v>41</v>
      </c>
      <c r="AM78" s="95" t="s">
        <v>41</v>
      </c>
      <c r="AN78" s="95" t="s">
        <v>41</v>
      </c>
      <c r="AO78" s="95" t="s">
        <v>41</v>
      </c>
      <c r="AP78" s="59" t="s">
        <v>41</v>
      </c>
      <c r="AQ78" s="140"/>
      <c r="AR78" s="52"/>
      <c r="AS78" s="194"/>
      <c r="AT78" s="31" t="s">
        <v>69</v>
      </c>
      <c r="AU78" s="25" t="s">
        <v>34</v>
      </c>
      <c r="AV78" s="25">
        <f>COUNTIF($C$64:$AP$84,"R1A")</f>
        <v>0</v>
      </c>
      <c r="AW78" s="177">
        <f t="shared" si="2"/>
        <v>0</v>
      </c>
      <c r="AX78" s="52"/>
      <c r="AY78" s="25" t="s">
        <v>33</v>
      </c>
      <c r="AZ78" s="52"/>
      <c r="BA78" s="52"/>
      <c r="BB78" s="133"/>
    </row>
    <row r="79" spans="2:54" ht="12.5" x14ac:dyDescent="0.25">
      <c r="B79" s="138">
        <v>16</v>
      </c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9"/>
      <c r="Q79" s="47"/>
      <c r="R79" s="47"/>
      <c r="S79" s="47"/>
      <c r="T79" s="50"/>
      <c r="U79" s="50"/>
      <c r="V79" s="50"/>
      <c r="W79" s="50"/>
      <c r="X79" s="50"/>
      <c r="Y79" s="50"/>
      <c r="Z79" s="50"/>
      <c r="AA79" s="50"/>
      <c r="AB79" s="47"/>
      <c r="AC79" s="47"/>
      <c r="AD79" s="47"/>
      <c r="AE79" s="47"/>
      <c r="AF79" s="47"/>
      <c r="AG79" s="50"/>
      <c r="AH79" s="50"/>
      <c r="AI79" s="50"/>
      <c r="AJ79" s="50"/>
      <c r="AK79" s="50"/>
      <c r="AL79" s="50"/>
      <c r="AM79" s="50"/>
      <c r="AN79" s="50"/>
      <c r="AO79" s="50"/>
      <c r="AP79" s="50"/>
      <c r="AQ79" s="140"/>
      <c r="AR79" s="52"/>
      <c r="AS79" s="195"/>
      <c r="AT79" s="31" t="s">
        <v>70</v>
      </c>
      <c r="AU79" s="25" t="s">
        <v>36</v>
      </c>
      <c r="AV79" s="25">
        <f>COUNTIF($C$64:$AP$84,"R2A")</f>
        <v>0</v>
      </c>
      <c r="AW79" s="177">
        <f t="shared" si="2"/>
        <v>0</v>
      </c>
      <c r="AX79" s="52"/>
      <c r="AY79" s="25" t="s">
        <v>33</v>
      </c>
      <c r="AZ79" s="52"/>
      <c r="BA79" s="52"/>
      <c r="BB79" s="133"/>
    </row>
    <row r="80" spans="2:54" ht="12.5" x14ac:dyDescent="0.25">
      <c r="B80" s="138">
        <v>17</v>
      </c>
      <c r="C80" s="47"/>
      <c r="D80" s="49"/>
      <c r="E80" s="47"/>
      <c r="F80" s="47"/>
      <c r="G80" s="47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50"/>
      <c r="U80" s="50"/>
      <c r="V80" s="50"/>
      <c r="W80" s="50"/>
      <c r="X80" s="50"/>
      <c r="Y80" s="50"/>
      <c r="Z80" s="50"/>
      <c r="AA80" s="50"/>
      <c r="AB80" s="49"/>
      <c r="AC80" s="49"/>
      <c r="AD80" s="49"/>
      <c r="AE80" s="49"/>
      <c r="AF80" s="49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140"/>
      <c r="AR80" s="52"/>
      <c r="AS80" s="196"/>
      <c r="AT80" s="25" t="s">
        <v>71</v>
      </c>
      <c r="AU80" s="25" t="s">
        <v>37</v>
      </c>
      <c r="AV80" s="25">
        <f>COUNTIF($C$64:$AP$84,"R3A")</f>
        <v>0</v>
      </c>
      <c r="AW80" s="177">
        <f t="shared" si="2"/>
        <v>0</v>
      </c>
      <c r="AX80" s="52"/>
      <c r="AY80" s="25" t="s">
        <v>33</v>
      </c>
      <c r="AZ80" s="52"/>
      <c r="BA80" s="52"/>
      <c r="BB80" s="133"/>
    </row>
    <row r="81" spans="2:54" ht="12.5" x14ac:dyDescent="0.25">
      <c r="B81" s="138">
        <v>18</v>
      </c>
      <c r="C81" s="47"/>
      <c r="D81" s="49"/>
      <c r="E81" s="49"/>
      <c r="F81" s="47"/>
      <c r="G81" s="47"/>
      <c r="H81" s="49"/>
      <c r="I81" s="49"/>
      <c r="J81" s="49"/>
      <c r="K81" s="49"/>
      <c r="L81" s="50"/>
      <c r="M81" s="50"/>
      <c r="N81" s="50"/>
      <c r="O81" s="50"/>
      <c r="P81" s="49"/>
      <c r="Q81" s="49"/>
      <c r="R81" s="49"/>
      <c r="S81" s="49"/>
      <c r="T81" s="50"/>
      <c r="U81" s="50"/>
      <c r="V81" s="50"/>
      <c r="W81" s="50"/>
      <c r="X81" s="50"/>
      <c r="Y81" s="50"/>
      <c r="Z81" s="50"/>
      <c r="AA81" s="50"/>
      <c r="AB81" s="49"/>
      <c r="AC81" s="49"/>
      <c r="AD81" s="49"/>
      <c r="AE81" s="49"/>
      <c r="AF81" s="49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140"/>
      <c r="AR81" s="52"/>
      <c r="AS81" s="197"/>
      <c r="AT81" s="25" t="s">
        <v>72</v>
      </c>
      <c r="AU81" s="25" t="s">
        <v>38</v>
      </c>
      <c r="AV81" s="25">
        <f>COUNTIF($C$64:$AP$84,"BD")</f>
        <v>0</v>
      </c>
      <c r="AW81" s="177">
        <f t="shared" si="2"/>
        <v>0</v>
      </c>
      <c r="AX81" s="52"/>
      <c r="AY81" s="25" t="s">
        <v>33</v>
      </c>
      <c r="AZ81" s="52"/>
      <c r="BA81" s="52"/>
      <c r="BB81" s="133"/>
    </row>
    <row r="82" spans="2:54" ht="15.5" x14ac:dyDescent="0.35">
      <c r="B82" s="138">
        <v>19</v>
      </c>
      <c r="C82" s="49"/>
      <c r="D82" s="49"/>
      <c r="E82" s="84" t="s">
        <v>32</v>
      </c>
      <c r="F82" s="85" t="s">
        <v>32</v>
      </c>
      <c r="G82" s="49"/>
      <c r="H82" s="49"/>
      <c r="I82" s="49"/>
      <c r="J82" s="49"/>
      <c r="K82" s="49"/>
      <c r="L82" s="50"/>
      <c r="M82" s="50"/>
      <c r="N82" s="50"/>
      <c r="O82" s="50"/>
      <c r="P82" s="90" t="s">
        <v>78</v>
      </c>
      <c r="Q82" s="49"/>
      <c r="R82" s="49"/>
      <c r="S82" s="49"/>
      <c r="T82" s="50"/>
      <c r="U82" s="50"/>
      <c r="V82" s="50"/>
      <c r="W82" s="64" t="s">
        <v>41</v>
      </c>
      <c r="X82" s="95" t="s">
        <v>41</v>
      </c>
      <c r="Y82" s="95" t="s">
        <v>41</v>
      </c>
      <c r="Z82" s="59" t="s">
        <v>41</v>
      </c>
      <c r="AA82" s="50"/>
      <c r="AB82" s="49"/>
      <c r="AC82" s="49"/>
      <c r="AD82" s="49"/>
      <c r="AE82" s="49"/>
      <c r="AF82" s="49"/>
      <c r="AG82" s="73" t="s">
        <v>78</v>
      </c>
      <c r="AH82" s="74" t="s">
        <v>78</v>
      </c>
      <c r="AI82" s="75" t="s">
        <v>78</v>
      </c>
      <c r="AJ82" s="50"/>
      <c r="AK82" s="50"/>
      <c r="AL82" s="50"/>
      <c r="AM82" s="84" t="s">
        <v>32</v>
      </c>
      <c r="AN82" s="85" t="s">
        <v>32</v>
      </c>
      <c r="AO82" s="50"/>
      <c r="AP82" s="50"/>
      <c r="AQ82" s="140"/>
      <c r="AR82" s="52"/>
      <c r="AS82" s="198"/>
      <c r="AT82" s="25" t="s">
        <v>73</v>
      </c>
      <c r="AU82" s="25" t="s">
        <v>39</v>
      </c>
      <c r="AV82" s="25">
        <f>COUNTIF($C$8:$AP$29,"BA")</f>
        <v>0</v>
      </c>
      <c r="AW82" s="177">
        <f t="shared" si="2"/>
        <v>0</v>
      </c>
      <c r="AX82" s="52"/>
      <c r="AY82" s="25" t="s">
        <v>33</v>
      </c>
      <c r="AZ82" s="52"/>
      <c r="BA82" s="52"/>
      <c r="BB82" s="133"/>
    </row>
    <row r="83" spans="2:54" ht="15.5" x14ac:dyDescent="0.35">
      <c r="B83" s="138">
        <v>20</v>
      </c>
      <c r="C83" s="49"/>
      <c r="D83" s="49"/>
      <c r="E83" s="88" t="s">
        <v>32</v>
      </c>
      <c r="F83" s="89" t="s">
        <v>32</v>
      </c>
      <c r="G83" s="49"/>
      <c r="H83" s="49"/>
      <c r="I83" s="49"/>
      <c r="J83" s="49"/>
      <c r="K83" s="49"/>
      <c r="L83" s="50"/>
      <c r="M83" s="50"/>
      <c r="N83" s="50"/>
      <c r="O83" s="50"/>
      <c r="P83" s="91" t="s">
        <v>78</v>
      </c>
      <c r="Q83" s="49"/>
      <c r="R83" s="49"/>
      <c r="S83" s="49"/>
      <c r="T83" s="50"/>
      <c r="U83" s="50"/>
      <c r="V83" s="50"/>
      <c r="W83" s="50"/>
      <c r="X83" s="88" t="s">
        <v>32</v>
      </c>
      <c r="Y83" s="89" t="s">
        <v>32</v>
      </c>
      <c r="Z83" s="50"/>
      <c r="AA83" s="50"/>
      <c r="AB83" s="49"/>
      <c r="AC83" s="49"/>
      <c r="AD83" s="49"/>
      <c r="AE83" s="49"/>
      <c r="AF83" s="49"/>
      <c r="AG83" s="76" t="s">
        <v>78</v>
      </c>
      <c r="AH83" s="72" t="s">
        <v>78</v>
      </c>
      <c r="AI83" s="77" t="s">
        <v>78</v>
      </c>
      <c r="AJ83" s="50"/>
      <c r="AK83" s="50"/>
      <c r="AL83" s="50"/>
      <c r="AM83" s="88" t="s">
        <v>32</v>
      </c>
      <c r="AN83" s="89" t="s">
        <v>32</v>
      </c>
      <c r="AO83" s="50"/>
      <c r="AP83" s="50"/>
      <c r="AQ83" s="140"/>
      <c r="AR83" s="52"/>
      <c r="AS83" s="132"/>
      <c r="AT83" s="52"/>
      <c r="AU83" s="52"/>
      <c r="AV83" s="52"/>
      <c r="AW83" s="133"/>
      <c r="AX83" s="52"/>
      <c r="AY83" s="51"/>
      <c r="AZ83" s="52"/>
      <c r="BA83" s="52"/>
      <c r="BB83" s="133"/>
    </row>
    <row r="84" spans="2:54" ht="16" thickBot="1" x14ac:dyDescent="0.4">
      <c r="B84" s="138">
        <v>21</v>
      </c>
      <c r="C84" s="49"/>
      <c r="D84" s="49"/>
      <c r="E84" s="88" t="s">
        <v>32</v>
      </c>
      <c r="F84" s="89" t="s">
        <v>32</v>
      </c>
      <c r="G84" s="49"/>
      <c r="H84" s="49"/>
      <c r="I84" s="49"/>
      <c r="J84" s="49"/>
      <c r="K84" s="49"/>
      <c r="L84" s="50"/>
      <c r="M84" s="50"/>
      <c r="N84" s="50"/>
      <c r="O84" s="50"/>
      <c r="P84" s="91" t="s">
        <v>78</v>
      </c>
      <c r="Q84" s="49"/>
      <c r="R84" s="49"/>
      <c r="S84" s="49"/>
      <c r="T84" s="50"/>
      <c r="U84" s="50"/>
      <c r="V84" s="50"/>
      <c r="W84" s="50"/>
      <c r="X84" s="88" t="s">
        <v>32</v>
      </c>
      <c r="Y84" s="89" t="s">
        <v>32</v>
      </c>
      <c r="Z84" s="50"/>
      <c r="AA84" s="50"/>
      <c r="AB84" s="49"/>
      <c r="AC84" s="49"/>
      <c r="AD84" s="49"/>
      <c r="AE84" s="49"/>
      <c r="AF84" s="49"/>
      <c r="AG84" s="76" t="s">
        <v>78</v>
      </c>
      <c r="AH84" s="72" t="s">
        <v>78</v>
      </c>
      <c r="AI84" s="77" t="s">
        <v>78</v>
      </c>
      <c r="AJ84" s="50"/>
      <c r="AK84" s="50"/>
      <c r="AL84" s="50"/>
      <c r="AM84" s="88" t="s">
        <v>32</v>
      </c>
      <c r="AN84" s="89" t="s">
        <v>32</v>
      </c>
      <c r="AO84" s="50"/>
      <c r="AP84" s="50"/>
      <c r="AQ84" s="140"/>
      <c r="AR84" s="52"/>
      <c r="AS84" s="199"/>
      <c r="AT84" s="152"/>
      <c r="AU84" s="200" t="s">
        <v>53</v>
      </c>
      <c r="AV84" s="152">
        <f>SUM(AV62:AV82)</f>
        <v>150</v>
      </c>
      <c r="AW84" s="153"/>
      <c r="AX84" s="52"/>
      <c r="AY84" s="51"/>
      <c r="AZ84" s="52"/>
      <c r="BA84" s="52"/>
      <c r="BB84" s="133"/>
    </row>
    <row r="85" spans="2:54" ht="12.5" x14ac:dyDescent="0.25">
      <c r="B85" s="138">
        <v>22</v>
      </c>
      <c r="C85" s="64" t="s">
        <v>41</v>
      </c>
      <c r="D85" s="95" t="s">
        <v>41</v>
      </c>
      <c r="E85" s="95" t="s">
        <v>41</v>
      </c>
      <c r="F85" s="95" t="s">
        <v>41</v>
      </c>
      <c r="G85" s="95" t="s">
        <v>41</v>
      </c>
      <c r="H85" s="95" t="s">
        <v>41</v>
      </c>
      <c r="I85" s="95" t="s">
        <v>41</v>
      </c>
      <c r="J85" s="95" t="s">
        <v>41</v>
      </c>
      <c r="K85" s="95" t="s">
        <v>41</v>
      </c>
      <c r="L85" s="95" t="s">
        <v>41</v>
      </c>
      <c r="M85" s="95" t="s">
        <v>41</v>
      </c>
      <c r="N85" s="95" t="s">
        <v>41</v>
      </c>
      <c r="O85" s="95" t="s">
        <v>41</v>
      </c>
      <c r="P85" s="95" t="s">
        <v>41</v>
      </c>
      <c r="Q85" s="95" t="s">
        <v>41</v>
      </c>
      <c r="R85" s="95" t="s">
        <v>41</v>
      </c>
      <c r="S85" s="95" t="s">
        <v>41</v>
      </c>
      <c r="T85" s="95" t="s">
        <v>41</v>
      </c>
      <c r="U85" s="95" t="s">
        <v>41</v>
      </c>
      <c r="V85" s="95" t="s">
        <v>41</v>
      </c>
      <c r="W85" s="95" t="s">
        <v>41</v>
      </c>
      <c r="X85" s="95" t="s">
        <v>41</v>
      </c>
      <c r="Y85" s="95" t="s">
        <v>41</v>
      </c>
      <c r="Z85" s="95" t="s">
        <v>41</v>
      </c>
      <c r="AA85" s="95" t="s">
        <v>41</v>
      </c>
      <c r="AB85" s="95" t="s">
        <v>41</v>
      </c>
      <c r="AC85" s="95" t="s">
        <v>41</v>
      </c>
      <c r="AD85" s="95" t="s">
        <v>41</v>
      </c>
      <c r="AE85" s="95" t="s">
        <v>41</v>
      </c>
      <c r="AF85" s="95" t="s">
        <v>41</v>
      </c>
      <c r="AG85" s="95" t="s">
        <v>41</v>
      </c>
      <c r="AH85" s="95" t="s">
        <v>41</v>
      </c>
      <c r="AI85" s="95" t="s">
        <v>41</v>
      </c>
      <c r="AJ85" s="95" t="s">
        <v>41</v>
      </c>
      <c r="AK85" s="95" t="s">
        <v>41</v>
      </c>
      <c r="AL85" s="95" t="s">
        <v>41</v>
      </c>
      <c r="AM85" s="95" t="s">
        <v>41</v>
      </c>
      <c r="AN85" s="95" t="s">
        <v>41</v>
      </c>
      <c r="AO85" s="95" t="s">
        <v>41</v>
      </c>
      <c r="AP85" s="59" t="s">
        <v>41</v>
      </c>
      <c r="AQ85" s="140"/>
      <c r="AR85" s="52"/>
      <c r="AS85" s="52"/>
      <c r="AT85" s="52"/>
      <c r="AU85" s="52"/>
      <c r="AV85" s="52"/>
      <c r="AW85" s="52"/>
      <c r="AX85" s="52"/>
      <c r="AY85" s="52"/>
      <c r="AZ85" s="52"/>
      <c r="BA85" s="52"/>
      <c r="BB85" s="133"/>
    </row>
    <row r="86" spans="2:54" ht="13" x14ac:dyDescent="0.3">
      <c r="B86" s="272"/>
      <c r="C86" s="273"/>
      <c r="D86" s="273"/>
      <c r="E86" s="273"/>
      <c r="F86" s="273"/>
      <c r="G86" s="273"/>
      <c r="H86" s="273"/>
      <c r="I86" s="273"/>
      <c r="J86" s="273"/>
      <c r="K86" s="273"/>
      <c r="L86" s="273"/>
      <c r="M86" s="273"/>
      <c r="N86" s="273"/>
      <c r="O86" s="273"/>
      <c r="P86" s="273"/>
      <c r="Q86" s="273"/>
      <c r="R86" s="273"/>
      <c r="S86" s="273"/>
      <c r="T86" s="273"/>
      <c r="U86" s="273"/>
      <c r="V86" s="273"/>
      <c r="W86" s="273"/>
      <c r="X86" s="273"/>
      <c r="Y86" s="273"/>
      <c r="Z86" s="273"/>
      <c r="AA86" s="273"/>
      <c r="AB86" s="273"/>
      <c r="AC86" s="273"/>
      <c r="AD86" s="273"/>
      <c r="AE86" s="273"/>
      <c r="AF86" s="273"/>
      <c r="AG86" s="273"/>
      <c r="AH86" s="273"/>
      <c r="AI86" s="273"/>
      <c r="AJ86" s="273"/>
      <c r="AK86" s="273"/>
      <c r="AL86" s="273"/>
      <c r="AM86" s="273"/>
      <c r="AN86" s="273"/>
      <c r="AO86" s="273"/>
      <c r="AP86" s="273"/>
      <c r="AQ86" s="273"/>
      <c r="AR86" s="52"/>
      <c r="AS86" s="52"/>
      <c r="AT86" s="52"/>
      <c r="AU86" s="52"/>
      <c r="AV86" s="52"/>
      <c r="AW86" s="52"/>
      <c r="AX86" s="31"/>
      <c r="AY86" s="23" t="s">
        <v>54</v>
      </c>
      <c r="AZ86" s="23" t="s">
        <v>55</v>
      </c>
      <c r="BA86" s="25" t="s">
        <v>28</v>
      </c>
      <c r="BB86" s="133"/>
    </row>
    <row r="87" spans="2:54" ht="12.5" x14ac:dyDescent="0.25">
      <c r="B87" s="132"/>
      <c r="C87" s="143"/>
      <c r="D87" s="143"/>
      <c r="E87" s="143"/>
      <c r="F87" s="143"/>
      <c r="G87" s="143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39" t="s">
        <v>56</v>
      </c>
      <c r="AY87" s="25" t="s">
        <v>40</v>
      </c>
      <c r="AZ87" s="31">
        <f>SUM(AV64)</f>
        <v>76</v>
      </c>
      <c r="BA87" s="31">
        <f>(AZ87/$AV$28)*100</f>
        <v>43.18181818181818</v>
      </c>
      <c r="BB87" s="133"/>
    </row>
    <row r="88" spans="2:54" ht="12.5" x14ac:dyDescent="0.25">
      <c r="B88" s="144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39" t="s">
        <v>57</v>
      </c>
      <c r="AY88" s="25" t="s">
        <v>58</v>
      </c>
      <c r="AZ88" s="31">
        <f>SUM(AV65:AV72)</f>
        <v>4</v>
      </c>
      <c r="BA88" s="31">
        <f>(AZ88/$AV$28)*100</f>
        <v>2.2727272727272729</v>
      </c>
      <c r="BB88" s="133"/>
    </row>
    <row r="89" spans="2:54" ht="12.5" x14ac:dyDescent="0.25">
      <c r="B89" s="13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52"/>
      <c r="AL89" s="52"/>
      <c r="AM89" s="52"/>
      <c r="AN89" s="52"/>
      <c r="AO89" s="52"/>
      <c r="AP89" s="52"/>
      <c r="AQ89" s="52"/>
      <c r="AR89" s="52"/>
      <c r="AS89" s="52"/>
      <c r="AT89" s="52"/>
      <c r="AU89" s="52"/>
      <c r="AV89" s="52"/>
      <c r="AW89" s="52"/>
      <c r="AX89" s="39" t="s">
        <v>59</v>
      </c>
      <c r="AY89" s="25" t="s">
        <v>60</v>
      </c>
      <c r="AZ89" s="31">
        <f>SUM(AV77:AV82)</f>
        <v>34</v>
      </c>
      <c r="BA89" s="31">
        <f t="shared" ref="BA89:BA90" si="3">(AZ89/$AV$28)*100</f>
        <v>19.318181818181817</v>
      </c>
      <c r="BB89" s="133"/>
    </row>
    <row r="90" spans="2:54" ht="12.5" x14ac:dyDescent="0.25">
      <c r="B90" s="145"/>
      <c r="C90" s="143"/>
      <c r="D90" s="143"/>
      <c r="E90" s="143"/>
      <c r="F90" s="143"/>
      <c r="G90" s="143"/>
      <c r="H90" s="143"/>
      <c r="I90" s="143"/>
      <c r="J90" s="143"/>
      <c r="K90" s="143"/>
      <c r="L90" s="143"/>
      <c r="M90" s="143"/>
      <c r="N90" s="143"/>
      <c r="O90" s="143"/>
      <c r="P90" s="52"/>
      <c r="Q90" s="143"/>
      <c r="R90" s="143"/>
      <c r="S90" s="143"/>
      <c r="T90" s="143"/>
      <c r="U90" s="143"/>
      <c r="V90" s="143"/>
      <c r="W90" s="143"/>
      <c r="X90" s="143"/>
      <c r="Y90" s="143"/>
      <c r="Z90" s="52"/>
      <c r="AA90" s="52"/>
      <c r="AB90" s="52"/>
      <c r="AC90" s="52"/>
      <c r="AD90" s="52"/>
      <c r="AE90" s="52"/>
      <c r="AF90" s="52"/>
      <c r="AG90" s="52"/>
      <c r="AH90" s="52"/>
      <c r="AI90" s="52"/>
      <c r="AJ90" s="52"/>
      <c r="AK90" s="52"/>
      <c r="AL90" s="52"/>
      <c r="AM90" s="52"/>
      <c r="AN90" s="52"/>
      <c r="AO90" s="52"/>
      <c r="AP90" s="52"/>
      <c r="AQ90" s="52"/>
      <c r="AR90" s="52"/>
      <c r="AS90" s="52"/>
      <c r="AT90" s="52"/>
      <c r="AU90" s="52"/>
      <c r="AV90" s="52"/>
      <c r="AW90" s="52"/>
      <c r="AX90" s="39" t="s">
        <v>61</v>
      </c>
      <c r="AY90" s="25" t="s">
        <v>62</v>
      </c>
      <c r="AZ90" s="31">
        <f>SUM(AV73:AV76)</f>
        <v>12</v>
      </c>
      <c r="BA90" s="31">
        <f t="shared" si="3"/>
        <v>6.8181818181818175</v>
      </c>
      <c r="BB90" s="133"/>
    </row>
    <row r="91" spans="2:54" ht="12.5" x14ac:dyDescent="0.25">
      <c r="B91" s="145"/>
      <c r="C91" s="143"/>
      <c r="D91" s="143"/>
      <c r="E91" s="143"/>
      <c r="F91" s="143"/>
      <c r="G91" s="146"/>
      <c r="H91" s="143"/>
      <c r="I91" s="143"/>
      <c r="J91" s="146"/>
      <c r="K91" s="143"/>
      <c r="L91" s="143"/>
      <c r="M91" s="146"/>
      <c r="N91" s="143"/>
      <c r="O91" s="143"/>
      <c r="P91" s="52"/>
      <c r="Q91" s="143"/>
      <c r="R91" s="143"/>
      <c r="S91" s="143"/>
      <c r="T91" s="143"/>
      <c r="U91" s="143"/>
      <c r="V91" s="143"/>
      <c r="W91" s="143"/>
      <c r="X91" s="143"/>
      <c r="Y91" s="143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2"/>
      <c r="AV91" s="52"/>
      <c r="AW91" s="52"/>
      <c r="AX91" s="147"/>
      <c r="AY91" s="52"/>
      <c r="AZ91" s="52"/>
      <c r="BA91" s="52"/>
      <c r="BB91" s="133"/>
    </row>
    <row r="92" spans="2:54" ht="12.5" x14ac:dyDescent="0.25">
      <c r="B92" s="148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52"/>
      <c r="AJ92" s="52"/>
      <c r="AK92" s="52"/>
      <c r="AL92" s="52"/>
      <c r="AM92" s="52"/>
      <c r="AN92" s="52"/>
      <c r="AO92" s="52"/>
      <c r="AP92" s="52"/>
      <c r="AQ92" s="52"/>
      <c r="AR92" s="52"/>
      <c r="AS92" s="52"/>
      <c r="AT92" s="52"/>
      <c r="AU92" s="52"/>
      <c r="AV92" s="52"/>
      <c r="AW92" s="52"/>
      <c r="AX92" s="52"/>
      <c r="AY92" s="52"/>
      <c r="AZ92" s="52"/>
      <c r="BA92" s="52"/>
      <c r="BB92" s="133"/>
    </row>
    <row r="93" spans="2:54" ht="12.5" x14ac:dyDescent="0.25">
      <c r="B93" s="149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7"/>
      <c r="AI93" s="52"/>
      <c r="AJ93" s="52"/>
      <c r="AK93" s="52"/>
      <c r="AL93" s="52"/>
      <c r="AM93" s="52"/>
      <c r="AN93" s="52"/>
      <c r="AO93" s="52"/>
      <c r="AP93" s="52"/>
      <c r="AQ93" s="52"/>
      <c r="AR93" s="52"/>
      <c r="AS93" s="52"/>
      <c r="AT93" s="52"/>
      <c r="AU93" s="52"/>
      <c r="AV93" s="52"/>
      <c r="AW93" s="52"/>
      <c r="AX93" s="52"/>
      <c r="AY93" s="52"/>
      <c r="AZ93" s="52"/>
      <c r="BA93" s="52"/>
      <c r="BB93" s="133"/>
    </row>
    <row r="94" spans="2:54" ht="12.5" x14ac:dyDescent="0.25">
      <c r="B94" s="137"/>
      <c r="C94" s="125"/>
      <c r="D94" s="125"/>
      <c r="E94" s="125"/>
      <c r="F94" s="125"/>
      <c r="G94" s="125"/>
      <c r="H94" s="125"/>
      <c r="I94" s="125"/>
      <c r="J94" s="125"/>
      <c r="K94" s="125"/>
      <c r="L94" s="125"/>
      <c r="M94" s="125"/>
      <c r="N94" s="125"/>
      <c r="O94" s="125"/>
      <c r="P94" s="125"/>
      <c r="Q94" s="18"/>
      <c r="R94" s="49"/>
      <c r="S94" s="47"/>
      <c r="T94" s="49"/>
      <c r="U94" s="47"/>
      <c r="V94" s="47"/>
      <c r="W94" s="47"/>
      <c r="X94" s="49"/>
      <c r="Y94" s="49"/>
      <c r="Z94" s="49"/>
      <c r="AA94" s="49"/>
      <c r="AB94" s="47"/>
      <c r="AC94" s="47"/>
      <c r="AD94" s="47"/>
      <c r="AE94" s="47"/>
      <c r="AF94" s="47"/>
      <c r="AG94" s="49"/>
      <c r="AH94" s="47"/>
      <c r="AI94" s="52"/>
      <c r="AJ94" s="52"/>
      <c r="AK94" s="52"/>
      <c r="AL94" s="52"/>
      <c r="AM94" s="52"/>
      <c r="AN94" s="52"/>
      <c r="AO94" s="52"/>
      <c r="AP94" s="52"/>
      <c r="AQ94" s="52"/>
      <c r="AR94" s="52"/>
      <c r="AS94" s="52"/>
      <c r="AT94" s="52"/>
      <c r="AU94" s="52"/>
      <c r="AV94" s="52"/>
      <c r="AW94" s="52"/>
      <c r="AX94" s="52"/>
      <c r="AY94" s="52"/>
      <c r="AZ94" s="52"/>
      <c r="BA94" s="52"/>
      <c r="BB94" s="133"/>
    </row>
    <row r="95" spans="2:54" ht="12.5" x14ac:dyDescent="0.25">
      <c r="B95" s="137"/>
      <c r="C95" s="125"/>
      <c r="D95" s="125"/>
      <c r="E95" s="125"/>
      <c r="F95" s="125"/>
      <c r="G95" s="125"/>
      <c r="H95" s="125"/>
      <c r="I95" s="125"/>
      <c r="J95" s="125"/>
      <c r="K95" s="125"/>
      <c r="L95" s="125"/>
      <c r="M95" s="125"/>
      <c r="N95" s="125"/>
      <c r="O95" s="125"/>
      <c r="P95" s="125"/>
      <c r="Q95" s="18"/>
      <c r="R95" s="49"/>
      <c r="S95" s="47"/>
      <c r="T95" s="49"/>
      <c r="U95" s="49"/>
      <c r="V95" s="47"/>
      <c r="W95" s="47"/>
      <c r="X95" s="49"/>
      <c r="Y95" s="49"/>
      <c r="Z95" s="49"/>
      <c r="AA95" s="49"/>
      <c r="AB95" s="47"/>
      <c r="AC95" s="47"/>
      <c r="AD95" s="47"/>
      <c r="AE95" s="47"/>
      <c r="AF95" s="47"/>
      <c r="AG95" s="49"/>
      <c r="AH95" s="47"/>
      <c r="AI95" s="52"/>
      <c r="AJ95" s="52"/>
      <c r="AK95" s="52"/>
      <c r="AL95" s="52"/>
      <c r="AM95" s="52"/>
      <c r="AN95" s="52"/>
      <c r="AO95" s="52"/>
      <c r="AP95" s="52"/>
      <c r="AQ95" s="52"/>
      <c r="AR95" s="52"/>
      <c r="AS95" s="52"/>
      <c r="AT95" s="52"/>
      <c r="AU95" s="52"/>
      <c r="AV95" s="52"/>
      <c r="AW95" s="52"/>
      <c r="AX95" s="52"/>
      <c r="AY95" s="52"/>
      <c r="AZ95" s="52"/>
      <c r="BA95" s="52"/>
      <c r="BB95" s="133"/>
    </row>
    <row r="96" spans="2:54" ht="12.5" x14ac:dyDescent="0.25">
      <c r="B96" s="137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7"/>
      <c r="AI96" s="52"/>
      <c r="AJ96" s="52"/>
      <c r="AK96" s="52"/>
      <c r="AL96" s="52"/>
      <c r="AM96" s="52"/>
      <c r="AN96" s="52"/>
      <c r="AO96" s="52"/>
      <c r="AP96" s="52"/>
      <c r="AQ96" s="52"/>
      <c r="AR96" s="52"/>
      <c r="AS96" s="52"/>
      <c r="AT96" s="52"/>
      <c r="AU96" s="52"/>
      <c r="AV96" s="52"/>
      <c r="AW96" s="52"/>
      <c r="AX96" s="52"/>
      <c r="AY96" s="52"/>
      <c r="AZ96" s="52"/>
      <c r="BA96" s="52"/>
      <c r="BB96" s="133"/>
    </row>
    <row r="97" spans="2:54" ht="12.5" x14ac:dyDescent="0.25">
      <c r="B97" s="149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7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52"/>
      <c r="AU97" s="52"/>
      <c r="AV97" s="52"/>
      <c r="AW97" s="52"/>
      <c r="AX97" s="52"/>
      <c r="AY97" s="52"/>
      <c r="AZ97" s="52"/>
      <c r="BA97" s="52"/>
      <c r="BB97" s="133"/>
    </row>
    <row r="98" spans="2:54" ht="12.5" x14ac:dyDescent="0.25">
      <c r="B98" s="137"/>
      <c r="C98" s="125"/>
      <c r="D98" s="125"/>
      <c r="E98" s="125"/>
      <c r="F98" s="125"/>
      <c r="G98" s="125"/>
      <c r="H98" s="125"/>
      <c r="I98" s="125"/>
      <c r="J98" s="125"/>
      <c r="K98" s="125"/>
      <c r="L98" s="125"/>
      <c r="M98" s="125"/>
      <c r="N98" s="125"/>
      <c r="O98" s="125"/>
      <c r="P98" s="125"/>
      <c r="Q98" s="18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7"/>
      <c r="AG98" s="49"/>
      <c r="AH98" s="47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  <c r="AT98" s="52"/>
      <c r="AU98" s="52"/>
      <c r="AV98" s="52"/>
      <c r="AW98" s="52"/>
      <c r="AX98" s="52"/>
      <c r="AY98" s="52"/>
      <c r="AZ98" s="52"/>
      <c r="BA98" s="52"/>
      <c r="BB98" s="133"/>
    </row>
    <row r="99" spans="2:54" ht="12.5" x14ac:dyDescent="0.25">
      <c r="B99" s="137"/>
      <c r="C99" s="125"/>
      <c r="D99" s="125"/>
      <c r="E99" s="125"/>
      <c r="F99" s="125"/>
      <c r="G99" s="125"/>
      <c r="H99" s="125"/>
      <c r="I99" s="125"/>
      <c r="J99" s="125"/>
      <c r="K99" s="125"/>
      <c r="L99" s="125"/>
      <c r="M99" s="125"/>
      <c r="N99" s="125"/>
      <c r="O99" s="125"/>
      <c r="P99" s="125"/>
      <c r="Q99" s="18"/>
      <c r="R99" s="49"/>
      <c r="S99" s="47"/>
      <c r="T99" s="47"/>
      <c r="U99" s="47"/>
      <c r="V99" s="47"/>
      <c r="W99" s="47"/>
      <c r="X99" s="47"/>
      <c r="Y99" s="49"/>
      <c r="Z99" s="47"/>
      <c r="AA99" s="47"/>
      <c r="AB99" s="47"/>
      <c r="AC99" s="47"/>
      <c r="AD99" s="47"/>
      <c r="AE99" s="47"/>
      <c r="AF99" s="49"/>
      <c r="AG99" s="49"/>
      <c r="AH99" s="47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  <c r="AT99" s="52"/>
      <c r="AU99" s="52"/>
      <c r="AV99" s="52"/>
      <c r="AW99" s="52"/>
      <c r="AX99" s="52"/>
      <c r="AY99" s="52"/>
      <c r="AZ99" s="52"/>
      <c r="BA99" s="52"/>
      <c r="BB99" s="133"/>
    </row>
    <row r="100" spans="2:54" ht="12.5" x14ac:dyDescent="0.25">
      <c r="B100" s="137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7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  <c r="AT100" s="52"/>
      <c r="AU100" s="52"/>
      <c r="AV100" s="52"/>
      <c r="AW100" s="52"/>
      <c r="AX100" s="52"/>
      <c r="AY100" s="52"/>
      <c r="AZ100" s="52"/>
      <c r="BA100" s="52"/>
      <c r="BB100" s="133"/>
    </row>
    <row r="101" spans="2:54" ht="12.5" x14ac:dyDescent="0.25">
      <c r="B101" s="149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7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  <c r="AT101" s="52"/>
      <c r="AU101" s="52"/>
      <c r="AV101" s="52"/>
      <c r="AW101" s="52"/>
      <c r="AX101" s="52"/>
      <c r="AY101" s="52"/>
      <c r="AZ101" s="52"/>
      <c r="BA101" s="52"/>
      <c r="BB101" s="133"/>
    </row>
    <row r="102" spans="2:54" ht="12.5" x14ac:dyDescent="0.25">
      <c r="B102" s="137"/>
      <c r="C102" s="125"/>
      <c r="D102" s="125"/>
      <c r="E102" s="125"/>
      <c r="F102" s="125"/>
      <c r="G102" s="125"/>
      <c r="H102" s="125"/>
      <c r="I102" s="125"/>
      <c r="J102" s="125"/>
      <c r="K102" s="125"/>
      <c r="L102" s="125"/>
      <c r="M102" s="125"/>
      <c r="N102" s="125"/>
      <c r="O102" s="125"/>
      <c r="P102" s="125"/>
      <c r="Q102" s="18"/>
      <c r="R102" s="49"/>
      <c r="S102" s="47"/>
      <c r="T102" s="47"/>
      <c r="U102" s="47"/>
      <c r="V102" s="47"/>
      <c r="W102" s="49"/>
      <c r="X102" s="49"/>
      <c r="Y102" s="49"/>
      <c r="Z102" s="47"/>
      <c r="AA102" s="47"/>
      <c r="AB102" s="47"/>
      <c r="AC102" s="47"/>
      <c r="AD102" s="47"/>
      <c r="AE102" s="47"/>
      <c r="AF102" s="47"/>
      <c r="AG102" s="49"/>
      <c r="AH102" s="47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133"/>
    </row>
    <row r="103" spans="2:54" ht="12.5" x14ac:dyDescent="0.25">
      <c r="B103" s="137"/>
      <c r="C103" s="125"/>
      <c r="D103" s="125"/>
      <c r="E103" s="125"/>
      <c r="F103" s="125"/>
      <c r="G103" s="125"/>
      <c r="H103" s="125"/>
      <c r="I103" s="125"/>
      <c r="J103" s="125"/>
      <c r="K103" s="125"/>
      <c r="L103" s="125"/>
      <c r="M103" s="125"/>
      <c r="N103" s="125"/>
      <c r="O103" s="125"/>
      <c r="P103" s="125"/>
      <c r="Q103" s="18"/>
      <c r="R103" s="49"/>
      <c r="S103" s="47"/>
      <c r="T103" s="47"/>
      <c r="U103" s="49"/>
      <c r="V103" s="47"/>
      <c r="W103" s="49"/>
      <c r="X103" s="49"/>
      <c r="Y103" s="49"/>
      <c r="Z103" s="47"/>
      <c r="AA103" s="47"/>
      <c r="AB103" s="47"/>
      <c r="AC103" s="47"/>
      <c r="AD103" s="47"/>
      <c r="AE103" s="47"/>
      <c r="AF103" s="47"/>
      <c r="AG103" s="49"/>
      <c r="AH103" s="47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133"/>
    </row>
    <row r="104" spans="2:54" ht="12.5" x14ac:dyDescent="0.25">
      <c r="B104" s="137"/>
      <c r="C104" s="125"/>
      <c r="D104" s="125"/>
      <c r="E104" s="125"/>
      <c r="F104" s="125"/>
      <c r="G104" s="125"/>
      <c r="H104" s="125"/>
      <c r="I104" s="125"/>
      <c r="J104" s="125"/>
      <c r="K104" s="125"/>
      <c r="L104" s="125"/>
      <c r="M104" s="125"/>
      <c r="N104" s="125"/>
      <c r="O104" s="125"/>
      <c r="P104" s="125"/>
      <c r="Q104" s="18"/>
      <c r="R104" s="49"/>
      <c r="S104" s="47"/>
      <c r="T104" s="49"/>
      <c r="U104" s="47"/>
      <c r="V104" s="49"/>
      <c r="W104" s="49"/>
      <c r="X104" s="49"/>
      <c r="Y104" s="49"/>
      <c r="Z104" s="49"/>
      <c r="AA104" s="47"/>
      <c r="AB104" s="47"/>
      <c r="AC104" s="47"/>
      <c r="AD104" s="47"/>
      <c r="AE104" s="47"/>
      <c r="AF104" s="47"/>
      <c r="AG104" s="49"/>
      <c r="AH104" s="47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133"/>
    </row>
    <row r="105" spans="2:54" ht="12.5" x14ac:dyDescent="0.25">
      <c r="B105" s="137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49"/>
      <c r="S105" s="49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7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133"/>
    </row>
    <row r="106" spans="2:54" ht="12.5" x14ac:dyDescent="0.25">
      <c r="B106" s="149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49"/>
      <c r="S106" s="49"/>
      <c r="T106" s="47"/>
      <c r="U106" s="47"/>
      <c r="V106" s="47"/>
      <c r="W106" s="47"/>
      <c r="X106" s="47"/>
      <c r="Y106" s="47"/>
      <c r="Z106" s="49"/>
      <c r="AA106" s="49"/>
      <c r="AB106" s="49"/>
      <c r="AC106" s="49"/>
      <c r="AD106" s="49"/>
      <c r="AE106" s="49"/>
      <c r="AF106" s="49"/>
      <c r="AG106" s="49"/>
      <c r="AH106" s="47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133"/>
    </row>
    <row r="107" spans="2:54" ht="12.5" x14ac:dyDescent="0.25">
      <c r="B107" s="137"/>
      <c r="C107" s="125"/>
      <c r="D107" s="125"/>
      <c r="E107" s="125"/>
      <c r="F107" s="125"/>
      <c r="G107" s="125"/>
      <c r="H107" s="125"/>
      <c r="I107" s="125"/>
      <c r="J107" s="125"/>
      <c r="K107" s="125"/>
      <c r="L107" s="125"/>
      <c r="M107" s="125"/>
      <c r="N107" s="125"/>
      <c r="O107" s="125"/>
      <c r="P107" s="125"/>
      <c r="Q107" s="18"/>
      <c r="R107" s="47"/>
      <c r="S107" s="47"/>
      <c r="T107" s="49"/>
      <c r="U107" s="49"/>
      <c r="V107" s="49"/>
      <c r="W107" s="49"/>
      <c r="X107" s="49"/>
      <c r="Y107" s="47"/>
      <c r="Z107" s="47"/>
      <c r="AA107" s="47"/>
      <c r="AB107" s="47"/>
      <c r="AC107" s="47"/>
      <c r="AD107" s="47"/>
      <c r="AE107" s="47"/>
      <c r="AF107" s="47"/>
      <c r="AG107" s="49"/>
      <c r="AH107" s="47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  <c r="AT107" s="52"/>
      <c r="AU107" s="52"/>
      <c r="AV107" s="52"/>
      <c r="AW107" s="52"/>
      <c r="AX107" s="52"/>
      <c r="AY107" s="52"/>
      <c r="AZ107" s="52"/>
      <c r="BA107" s="52"/>
      <c r="BB107" s="133"/>
    </row>
    <row r="108" spans="2:54" ht="12.5" x14ac:dyDescent="0.25">
      <c r="B108" s="137"/>
      <c r="C108" s="125"/>
      <c r="D108" s="125"/>
      <c r="E108" s="125"/>
      <c r="F108" s="125"/>
      <c r="G108" s="125"/>
      <c r="H108" s="125"/>
      <c r="I108" s="125"/>
      <c r="J108" s="125"/>
      <c r="K108" s="125"/>
      <c r="L108" s="125"/>
      <c r="M108" s="125"/>
      <c r="N108" s="125"/>
      <c r="O108" s="125"/>
      <c r="P108" s="125"/>
      <c r="Q108" s="18"/>
      <c r="R108" s="47"/>
      <c r="S108" s="47"/>
      <c r="T108" s="47"/>
      <c r="U108" s="47"/>
      <c r="V108" s="49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9"/>
      <c r="AH108" s="47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133"/>
    </row>
    <row r="109" spans="2:54" ht="12.5" x14ac:dyDescent="0.25">
      <c r="B109" s="137"/>
      <c r="C109" s="125"/>
      <c r="D109" s="125"/>
      <c r="E109" s="125"/>
      <c r="F109" s="125"/>
      <c r="G109" s="125"/>
      <c r="H109" s="125"/>
      <c r="I109" s="125"/>
      <c r="J109" s="125"/>
      <c r="K109" s="125"/>
      <c r="L109" s="125"/>
      <c r="M109" s="125"/>
      <c r="N109" s="125"/>
      <c r="O109" s="125"/>
      <c r="P109" s="125"/>
      <c r="Q109" s="18"/>
      <c r="R109" s="47"/>
      <c r="S109" s="47"/>
      <c r="T109" s="47"/>
      <c r="U109" s="47"/>
      <c r="V109" s="49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9"/>
      <c r="AH109" s="47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  <c r="AT109" s="52"/>
      <c r="AU109" s="52"/>
      <c r="AV109" s="52"/>
      <c r="AW109" s="52"/>
      <c r="AX109" s="52"/>
      <c r="AY109" s="52"/>
      <c r="AZ109" s="52"/>
      <c r="BA109" s="52"/>
      <c r="BB109" s="133"/>
    </row>
    <row r="110" spans="2:54" ht="12.5" x14ac:dyDescent="0.25">
      <c r="B110" s="137"/>
      <c r="C110" s="125"/>
      <c r="D110" s="125"/>
      <c r="E110" s="125"/>
      <c r="F110" s="125"/>
      <c r="G110" s="125"/>
      <c r="H110" s="125"/>
      <c r="I110" s="125"/>
      <c r="J110" s="125"/>
      <c r="K110" s="125"/>
      <c r="L110" s="125"/>
      <c r="M110" s="125"/>
      <c r="N110" s="125"/>
      <c r="O110" s="125"/>
      <c r="P110" s="125"/>
      <c r="Q110" s="18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9"/>
      <c r="AH110" s="47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133"/>
    </row>
    <row r="111" spans="2:54" ht="13" thickBot="1" x14ac:dyDescent="0.3">
      <c r="B111" s="161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3"/>
      <c r="S111" s="163"/>
      <c r="T111" s="163"/>
      <c r="U111" s="163"/>
      <c r="V111" s="163"/>
      <c r="W111" s="163"/>
      <c r="X111" s="163"/>
      <c r="Y111" s="163"/>
      <c r="Z111" s="163"/>
      <c r="AA111" s="163"/>
      <c r="AB111" s="163"/>
      <c r="AC111" s="163"/>
      <c r="AD111" s="163"/>
      <c r="AE111" s="163"/>
      <c r="AF111" s="163"/>
      <c r="AG111" s="163"/>
      <c r="AH111" s="151"/>
      <c r="AI111" s="152"/>
      <c r="AJ111" s="152"/>
      <c r="AK111" s="152"/>
      <c r="AL111" s="152"/>
      <c r="AM111" s="152"/>
      <c r="AN111" s="152"/>
      <c r="AO111" s="152"/>
      <c r="AP111" s="152"/>
      <c r="AQ111" s="152"/>
      <c r="AR111" s="152"/>
      <c r="AS111" s="152"/>
      <c r="AT111" s="152"/>
      <c r="AU111" s="152"/>
      <c r="AV111" s="152"/>
      <c r="AW111" s="152"/>
      <c r="AX111" s="152"/>
      <c r="AY111" s="152"/>
      <c r="AZ111" s="152"/>
      <c r="BA111" s="152"/>
      <c r="BB111" s="153"/>
    </row>
    <row r="112" spans="2:54" ht="12.5" x14ac:dyDescent="0.25"/>
    <row r="113" spans="2:54" ht="13" thickBot="1" x14ac:dyDescent="0.3"/>
    <row r="114" spans="2:54" ht="20" x14ac:dyDescent="0.25">
      <c r="B114" s="129"/>
      <c r="C114" s="130"/>
      <c r="D114" s="130"/>
      <c r="E114" s="130"/>
      <c r="F114" s="130"/>
      <c r="G114" s="130"/>
      <c r="H114" s="165"/>
      <c r="I114" s="165"/>
      <c r="J114" s="165"/>
      <c r="K114" s="165"/>
      <c r="L114" s="165"/>
      <c r="M114" s="165"/>
      <c r="N114" s="165"/>
      <c r="O114" s="165"/>
      <c r="P114" s="165"/>
      <c r="Q114" s="165"/>
      <c r="R114" s="165"/>
      <c r="S114" s="165"/>
      <c r="T114" s="165"/>
      <c r="U114" s="165"/>
      <c r="V114" s="165"/>
      <c r="W114" s="165"/>
      <c r="X114" s="165"/>
      <c r="Y114" s="165"/>
      <c r="Z114" s="165"/>
      <c r="AA114" s="165"/>
      <c r="AB114" s="165"/>
      <c r="AC114" s="165"/>
      <c r="AD114" s="165"/>
      <c r="AE114" s="130"/>
      <c r="AF114" s="130"/>
      <c r="AG114" s="130"/>
      <c r="AH114" s="130"/>
      <c r="AI114" s="130"/>
      <c r="AJ114" s="130"/>
      <c r="AK114" s="130"/>
      <c r="AL114" s="130"/>
      <c r="AM114" s="130"/>
      <c r="AN114" s="130"/>
      <c r="AO114" s="130"/>
      <c r="AP114" s="130"/>
      <c r="AQ114" s="130"/>
      <c r="AR114" s="130"/>
      <c r="AS114" s="130"/>
      <c r="AT114" s="130"/>
      <c r="AU114" s="130"/>
      <c r="AV114" s="130"/>
      <c r="AW114" s="130"/>
      <c r="AX114" s="130"/>
      <c r="AY114" s="130"/>
      <c r="AZ114" s="130"/>
      <c r="BA114" s="130"/>
      <c r="BB114" s="131"/>
    </row>
    <row r="115" spans="2:54" ht="13" thickBot="1" x14ac:dyDescent="0.3">
      <c r="B115" s="132"/>
      <c r="C115" s="52"/>
      <c r="D115" s="52"/>
      <c r="E115" s="52"/>
      <c r="F115" s="52"/>
      <c r="G115" s="52"/>
      <c r="H115" s="271" t="s">
        <v>97</v>
      </c>
      <c r="I115" s="271"/>
      <c r="J115" s="271"/>
      <c r="K115" s="271"/>
      <c r="L115" s="271"/>
      <c r="M115" s="271"/>
      <c r="N115" s="271"/>
      <c r="O115" s="271"/>
      <c r="P115" s="271"/>
      <c r="Q115" s="271"/>
      <c r="R115" s="271"/>
      <c r="S115" s="271"/>
      <c r="T115" s="271"/>
      <c r="U115" s="271"/>
      <c r="V115" s="271"/>
      <c r="W115" s="271"/>
      <c r="X115" s="271"/>
      <c r="Y115" s="271"/>
      <c r="Z115" s="271"/>
      <c r="AA115" s="271"/>
      <c r="AB115" s="271"/>
      <c r="AC115" s="271"/>
      <c r="AD115" s="271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2"/>
      <c r="BB115" s="133"/>
    </row>
    <row r="116" spans="2:54" ht="15.5" x14ac:dyDescent="0.35">
      <c r="B116" s="134"/>
      <c r="C116" s="135"/>
      <c r="D116" s="52"/>
      <c r="E116" s="52"/>
      <c r="F116" s="52"/>
      <c r="G116" s="52"/>
      <c r="H116" s="271"/>
      <c r="I116" s="271"/>
      <c r="J116" s="271"/>
      <c r="K116" s="271"/>
      <c r="L116" s="271"/>
      <c r="M116" s="271"/>
      <c r="N116" s="271"/>
      <c r="O116" s="271"/>
      <c r="P116" s="271"/>
      <c r="Q116" s="271"/>
      <c r="R116" s="271"/>
      <c r="S116" s="271"/>
      <c r="T116" s="271"/>
      <c r="U116" s="271"/>
      <c r="V116" s="271"/>
      <c r="W116" s="271"/>
      <c r="X116" s="271"/>
      <c r="Y116" s="271"/>
      <c r="Z116" s="271"/>
      <c r="AA116" s="271"/>
      <c r="AB116" s="271"/>
      <c r="AC116" s="271"/>
      <c r="AD116" s="271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129"/>
      <c r="AT116" s="174" t="s">
        <v>25</v>
      </c>
      <c r="AU116" s="174" t="s">
        <v>26</v>
      </c>
      <c r="AV116" s="174" t="s">
        <v>27</v>
      </c>
      <c r="AW116" s="175" t="s">
        <v>28</v>
      </c>
      <c r="AX116" s="52"/>
      <c r="AY116" s="23" t="s">
        <v>29</v>
      </c>
      <c r="AZ116" s="52"/>
      <c r="BA116" s="53"/>
      <c r="BB116" s="133"/>
    </row>
    <row r="117" spans="2:54" ht="20" x14ac:dyDescent="0.35">
      <c r="B117" s="134"/>
      <c r="C117" s="135"/>
      <c r="D117" s="52"/>
      <c r="E117" s="52"/>
      <c r="F117" s="52"/>
      <c r="G117" s="52"/>
      <c r="H117" s="166"/>
      <c r="I117" s="166"/>
      <c r="J117" s="166"/>
      <c r="K117" s="166"/>
      <c r="L117" s="166"/>
      <c r="M117" s="166"/>
      <c r="N117" s="166"/>
      <c r="O117" s="166"/>
      <c r="P117" s="166"/>
      <c r="Q117" s="166"/>
      <c r="R117" s="166"/>
      <c r="S117" s="166"/>
      <c r="T117" s="166"/>
      <c r="U117" s="166"/>
      <c r="V117" s="166"/>
      <c r="W117" s="166"/>
      <c r="X117" s="166"/>
      <c r="Y117" s="166"/>
      <c r="Z117" s="166"/>
      <c r="AA117" s="166"/>
      <c r="AB117" s="166"/>
      <c r="AC117" s="166"/>
      <c r="AD117" s="166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176"/>
      <c r="AT117" s="168" t="s">
        <v>98</v>
      </c>
      <c r="AU117" s="25" t="s">
        <v>99</v>
      </c>
      <c r="AV117" s="25">
        <f>COUNTIF($C$120:$AP$141,"PS")</f>
        <v>3</v>
      </c>
      <c r="AW117" s="177">
        <f t="shared" ref="AW117:AW138" si="4">(AV117/$AV$28)*100</f>
        <v>1.7045454545454544</v>
      </c>
      <c r="AX117" s="52"/>
      <c r="AY117" s="25" t="s">
        <v>31</v>
      </c>
      <c r="AZ117" s="52"/>
      <c r="BA117" s="53"/>
      <c r="BB117" s="133"/>
    </row>
    <row r="118" spans="2:54" ht="12.5" x14ac:dyDescent="0.25">
      <c r="B118" s="13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125"/>
      <c r="AR118" s="52"/>
      <c r="AS118" s="201"/>
      <c r="AT118" s="24" t="s">
        <v>30</v>
      </c>
      <c r="AU118" s="25" t="s">
        <v>82</v>
      </c>
      <c r="AV118" s="25">
        <f>COUNTIF($C$120:$AP$141,"UI")</f>
        <v>18</v>
      </c>
      <c r="AW118" s="177">
        <f t="shared" si="4"/>
        <v>10.227272727272728</v>
      </c>
      <c r="AX118" s="52"/>
      <c r="AY118" s="25" t="s">
        <v>31</v>
      </c>
      <c r="AZ118" s="52"/>
      <c r="BA118" s="52"/>
      <c r="BB118" s="133"/>
    </row>
    <row r="119" spans="2:54" ht="12.5" x14ac:dyDescent="0.25">
      <c r="B119" s="138"/>
      <c r="C119" s="139">
        <v>1</v>
      </c>
      <c r="D119" s="139">
        <v>2</v>
      </c>
      <c r="E119" s="139">
        <v>3</v>
      </c>
      <c r="F119" s="139">
        <v>4</v>
      </c>
      <c r="G119" s="139">
        <v>5</v>
      </c>
      <c r="H119" s="139">
        <v>6</v>
      </c>
      <c r="I119" s="139">
        <v>7</v>
      </c>
      <c r="J119" s="139">
        <v>8</v>
      </c>
      <c r="K119" s="139">
        <v>9</v>
      </c>
      <c r="L119" s="139">
        <v>10</v>
      </c>
      <c r="M119" s="139">
        <v>11</v>
      </c>
      <c r="N119" s="139">
        <v>12</v>
      </c>
      <c r="O119" s="139">
        <v>13</v>
      </c>
      <c r="P119" s="139">
        <v>14</v>
      </c>
      <c r="Q119" s="139">
        <v>15</v>
      </c>
      <c r="R119" s="139">
        <v>16</v>
      </c>
      <c r="S119" s="139">
        <v>17</v>
      </c>
      <c r="T119" s="139">
        <v>18</v>
      </c>
      <c r="U119" s="139">
        <v>19</v>
      </c>
      <c r="V119" s="139">
        <v>20</v>
      </c>
      <c r="W119" s="139">
        <v>21</v>
      </c>
      <c r="X119" s="139">
        <v>22</v>
      </c>
      <c r="Y119" s="139">
        <v>23</v>
      </c>
      <c r="Z119" s="139">
        <v>24</v>
      </c>
      <c r="AA119" s="139">
        <v>25</v>
      </c>
      <c r="AB119" s="139">
        <v>26</v>
      </c>
      <c r="AC119" s="139">
        <v>27</v>
      </c>
      <c r="AD119" s="139">
        <v>28</v>
      </c>
      <c r="AE119" s="139">
        <v>29</v>
      </c>
      <c r="AF119" s="139">
        <v>30</v>
      </c>
      <c r="AG119" s="139">
        <v>31</v>
      </c>
      <c r="AH119" s="139">
        <v>32</v>
      </c>
      <c r="AI119" s="139">
        <v>33</v>
      </c>
      <c r="AJ119" s="139">
        <v>34</v>
      </c>
      <c r="AK119" s="139">
        <v>35</v>
      </c>
      <c r="AL119" s="139">
        <v>36</v>
      </c>
      <c r="AM119" s="139">
        <v>37</v>
      </c>
      <c r="AN119" s="139">
        <v>38</v>
      </c>
      <c r="AO119" s="139">
        <v>39</v>
      </c>
      <c r="AP119" s="139">
        <v>40</v>
      </c>
      <c r="AQ119" s="140"/>
      <c r="AR119" s="52"/>
      <c r="AS119" s="179"/>
      <c r="AT119" s="24" t="s">
        <v>83</v>
      </c>
      <c r="AU119" s="25" t="s">
        <v>84</v>
      </c>
      <c r="AV119" s="25">
        <f>COUNTIF($C$120:$AP$141,"LEx")</f>
        <v>6</v>
      </c>
      <c r="AW119" s="177">
        <f t="shared" si="4"/>
        <v>3.4090909090909087</v>
      </c>
      <c r="AX119" s="52"/>
      <c r="AY119" s="25" t="s">
        <v>31</v>
      </c>
      <c r="AZ119" s="52"/>
      <c r="BA119" s="52"/>
      <c r="BB119" s="133"/>
    </row>
    <row r="120" spans="2:54" ht="12.5" x14ac:dyDescent="0.25">
      <c r="B120" s="138">
        <v>1</v>
      </c>
      <c r="C120" s="56" t="s">
        <v>82</v>
      </c>
      <c r="D120" s="56" t="s">
        <v>82</v>
      </c>
      <c r="E120" s="56" t="s">
        <v>82</v>
      </c>
      <c r="F120" s="56" t="s">
        <v>82</v>
      </c>
      <c r="G120" s="56" t="s">
        <v>82</v>
      </c>
      <c r="H120" s="56" t="s">
        <v>82</v>
      </c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9"/>
      <c r="AJ120" s="47"/>
      <c r="AK120" s="47"/>
      <c r="AL120" s="47"/>
      <c r="AM120" s="47"/>
      <c r="AN120" s="47"/>
      <c r="AO120" s="47"/>
      <c r="AP120" s="47"/>
      <c r="AQ120" s="140"/>
      <c r="AR120" s="52"/>
      <c r="AS120" s="180"/>
      <c r="AT120" s="25" t="s">
        <v>64</v>
      </c>
      <c r="AU120" s="25" t="s">
        <v>41</v>
      </c>
      <c r="AV120" s="25">
        <f>COUNTIF($C$120:$AP$141,"P")</f>
        <v>93</v>
      </c>
      <c r="AW120" s="177">
        <f t="shared" si="4"/>
        <v>52.840909090909093</v>
      </c>
      <c r="AX120" s="52"/>
      <c r="AY120" s="25" t="s">
        <v>35</v>
      </c>
      <c r="AZ120" s="52"/>
      <c r="BA120" s="52"/>
      <c r="BB120" s="133"/>
    </row>
    <row r="121" spans="2:54" ht="12.5" x14ac:dyDescent="0.25">
      <c r="B121" s="138">
        <v>2</v>
      </c>
      <c r="C121" s="56" t="s">
        <v>82</v>
      </c>
      <c r="D121" s="56" t="s">
        <v>82</v>
      </c>
      <c r="E121" s="56" t="s">
        <v>82</v>
      </c>
      <c r="F121" s="56" t="s">
        <v>82</v>
      </c>
      <c r="G121" s="56" t="s">
        <v>82</v>
      </c>
      <c r="H121" s="56" t="s">
        <v>82</v>
      </c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47"/>
      <c r="AM121" s="47"/>
      <c r="AN121" s="47"/>
      <c r="AO121" s="47"/>
      <c r="AP121" s="47"/>
      <c r="AQ121" s="140"/>
      <c r="AR121" s="52"/>
      <c r="AS121" s="181"/>
      <c r="AT121" s="25" t="s">
        <v>42</v>
      </c>
      <c r="AU121" s="25" t="s">
        <v>43</v>
      </c>
      <c r="AV121" s="25">
        <f>COUNTIF($C$120:$AP$141,"CrP")</f>
        <v>0</v>
      </c>
      <c r="AW121" s="177">
        <f t="shared" si="4"/>
        <v>0</v>
      </c>
      <c r="AX121" s="52"/>
      <c r="AY121" s="25" t="s">
        <v>44</v>
      </c>
      <c r="AZ121" s="52"/>
      <c r="BA121" s="52"/>
      <c r="BB121" s="133"/>
    </row>
    <row r="122" spans="2:54" ht="12.5" x14ac:dyDescent="0.25">
      <c r="B122" s="138">
        <v>3</v>
      </c>
      <c r="C122" s="56" t="s">
        <v>82</v>
      </c>
      <c r="D122" s="56" t="s">
        <v>82</v>
      </c>
      <c r="E122" s="56" t="s">
        <v>82</v>
      </c>
      <c r="F122" s="56" t="s">
        <v>82</v>
      </c>
      <c r="G122" s="56" t="s">
        <v>82</v>
      </c>
      <c r="H122" s="56" t="s">
        <v>82</v>
      </c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47"/>
      <c r="AM122" s="47"/>
      <c r="AN122" s="47"/>
      <c r="AO122" s="47"/>
      <c r="AP122" s="47"/>
      <c r="AQ122" s="140"/>
      <c r="AR122" s="52"/>
      <c r="AS122" s="182"/>
      <c r="AT122" s="25" t="s">
        <v>65</v>
      </c>
      <c r="AU122" s="25" t="s">
        <v>45</v>
      </c>
      <c r="AV122" s="25">
        <f>COUNTIF($C$120:$AP$141,"MPLRI")</f>
        <v>0</v>
      </c>
      <c r="AW122" s="177">
        <f t="shared" si="4"/>
        <v>0</v>
      </c>
      <c r="AX122" s="52"/>
      <c r="AY122" s="25" t="s">
        <v>44</v>
      </c>
      <c r="AZ122" s="52"/>
      <c r="BA122" s="52"/>
      <c r="BB122" s="133"/>
    </row>
    <row r="123" spans="2:54" ht="12.5" x14ac:dyDescent="0.25">
      <c r="B123" s="138">
        <v>4</v>
      </c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8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47"/>
      <c r="AM123" s="47"/>
      <c r="AN123" s="47"/>
      <c r="AO123" s="47"/>
      <c r="AP123" s="47"/>
      <c r="AQ123" s="140"/>
      <c r="AR123" s="52"/>
      <c r="AS123" s="183"/>
      <c r="AT123" s="25" t="s">
        <v>66</v>
      </c>
      <c r="AU123" s="25" t="s">
        <v>46</v>
      </c>
      <c r="AV123" s="25">
        <f>COUNTIF($C$120:$AP$141,"MPUD")</f>
        <v>0</v>
      </c>
      <c r="AW123" s="177">
        <f t="shared" si="4"/>
        <v>0</v>
      </c>
      <c r="AX123" s="52"/>
      <c r="AY123" s="25" t="s">
        <v>44</v>
      </c>
      <c r="AZ123" s="52"/>
      <c r="BA123" s="52"/>
      <c r="BB123" s="133"/>
    </row>
    <row r="124" spans="2:54" ht="12.5" x14ac:dyDescent="0.25">
      <c r="B124" s="138">
        <v>5</v>
      </c>
      <c r="C124" s="47"/>
      <c r="D124" s="169" t="s">
        <v>99</v>
      </c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58"/>
      <c r="P124" s="58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84" t="s">
        <v>32</v>
      </c>
      <c r="AM124" s="85" t="s">
        <v>32</v>
      </c>
      <c r="AN124" s="47"/>
      <c r="AO124" s="47"/>
      <c r="AP124" s="47"/>
      <c r="AQ124" s="140"/>
      <c r="AR124" s="52"/>
      <c r="AS124" s="184"/>
      <c r="AT124" s="25" t="s">
        <v>20</v>
      </c>
      <c r="AU124" s="25" t="s">
        <v>74</v>
      </c>
      <c r="AV124" s="25">
        <f>COUNTIF($C$120:$AP$141,"CP")</f>
        <v>0</v>
      </c>
      <c r="AW124" s="177">
        <f t="shared" si="4"/>
        <v>0</v>
      </c>
      <c r="AX124" s="52"/>
      <c r="AY124" s="25" t="s">
        <v>44</v>
      </c>
      <c r="AZ124" s="52"/>
      <c r="BA124" s="52"/>
      <c r="BB124" s="133"/>
    </row>
    <row r="125" spans="2:54" ht="12.5" x14ac:dyDescent="0.25">
      <c r="B125" s="138">
        <v>6</v>
      </c>
      <c r="C125" s="47"/>
      <c r="D125" s="170" t="s">
        <v>99</v>
      </c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58"/>
      <c r="P125" s="58"/>
      <c r="Q125" s="47"/>
      <c r="R125" s="47"/>
      <c r="S125" s="48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57"/>
      <c r="AL125" s="88" t="s">
        <v>32</v>
      </c>
      <c r="AM125" s="89" t="s">
        <v>32</v>
      </c>
      <c r="AN125" s="47"/>
      <c r="AO125" s="47"/>
      <c r="AP125" s="47"/>
      <c r="AQ125" s="140"/>
      <c r="AR125" s="52"/>
      <c r="AS125" s="185"/>
      <c r="AT125" s="25" t="s">
        <v>67</v>
      </c>
      <c r="AU125" s="25" t="s">
        <v>76</v>
      </c>
      <c r="AV125" s="25">
        <f>COUNTIF($C$120:$AP$141,"LDBI")</f>
        <v>0</v>
      </c>
      <c r="AW125" s="177">
        <f t="shared" si="4"/>
        <v>0</v>
      </c>
      <c r="AX125" s="52"/>
      <c r="AY125" s="25" t="s">
        <v>44</v>
      </c>
      <c r="AZ125" s="52"/>
      <c r="BA125" s="52"/>
      <c r="BB125" s="133"/>
    </row>
    <row r="126" spans="2:54" ht="12.5" x14ac:dyDescent="0.25">
      <c r="B126" s="138">
        <v>7</v>
      </c>
      <c r="C126" s="47"/>
      <c r="D126" s="171" t="s">
        <v>99</v>
      </c>
      <c r="E126" s="47"/>
      <c r="F126" s="47"/>
      <c r="G126" s="47"/>
      <c r="H126" s="47"/>
      <c r="I126" s="47"/>
      <c r="J126" s="47"/>
      <c r="K126" s="47"/>
      <c r="L126" s="48"/>
      <c r="M126" s="47"/>
      <c r="N126" s="47"/>
      <c r="O126" s="58"/>
      <c r="P126" s="58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8"/>
      <c r="AC126" s="47"/>
      <c r="AD126" s="47"/>
      <c r="AE126" s="47"/>
      <c r="AF126" s="47"/>
      <c r="AG126" s="47"/>
      <c r="AH126" s="47"/>
      <c r="AI126" s="47"/>
      <c r="AJ126" s="47"/>
      <c r="AK126" s="47"/>
      <c r="AL126" s="88" t="s">
        <v>32</v>
      </c>
      <c r="AM126" s="89" t="s">
        <v>32</v>
      </c>
      <c r="AN126" s="47"/>
      <c r="AO126" s="47"/>
      <c r="AP126" s="47"/>
      <c r="AQ126" s="140"/>
      <c r="AR126" s="52"/>
      <c r="AS126" s="186"/>
      <c r="AT126" s="25" t="s">
        <v>52</v>
      </c>
      <c r="AU126" s="25" t="s">
        <v>77</v>
      </c>
      <c r="AV126" s="25">
        <f>COUNTIF($C$120:$AP$141,"LD")</f>
        <v>0</v>
      </c>
      <c r="AW126" s="177">
        <f t="shared" si="4"/>
        <v>0</v>
      </c>
      <c r="AX126" s="52"/>
      <c r="AY126" s="25" t="s">
        <v>44</v>
      </c>
      <c r="AZ126" s="52"/>
      <c r="BA126" s="52"/>
      <c r="BB126" s="133"/>
    </row>
    <row r="127" spans="2:54" ht="12.5" x14ac:dyDescent="0.25">
      <c r="B127" s="138">
        <v>8</v>
      </c>
      <c r="C127" s="64" t="s">
        <v>41</v>
      </c>
      <c r="D127" s="96" t="s">
        <v>41</v>
      </c>
      <c r="E127" s="95" t="s">
        <v>41</v>
      </c>
      <c r="F127" s="95" t="s">
        <v>41</v>
      </c>
      <c r="G127" s="95" t="s">
        <v>41</v>
      </c>
      <c r="H127" s="95" t="s">
        <v>41</v>
      </c>
      <c r="I127" s="59" t="s">
        <v>41</v>
      </c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G127" s="47"/>
      <c r="AH127" s="47"/>
      <c r="AI127" s="47"/>
      <c r="AJ127" s="47"/>
      <c r="AK127" s="64" t="s">
        <v>41</v>
      </c>
      <c r="AL127" s="95" t="s">
        <v>41</v>
      </c>
      <c r="AM127" s="95" t="s">
        <v>41</v>
      </c>
      <c r="AN127" s="95" t="s">
        <v>41</v>
      </c>
      <c r="AO127" s="95" t="s">
        <v>41</v>
      </c>
      <c r="AP127" s="59" t="s">
        <v>41</v>
      </c>
      <c r="AQ127" s="140"/>
      <c r="AR127" s="52"/>
      <c r="AS127" s="187"/>
      <c r="AT127" s="25" t="s">
        <v>13</v>
      </c>
      <c r="AU127" s="25" t="s">
        <v>63</v>
      </c>
      <c r="AV127" s="25">
        <f>COUNTIF($C$120:$AP$141,"T")</f>
        <v>0</v>
      </c>
      <c r="AW127" s="177">
        <f t="shared" si="4"/>
        <v>0</v>
      </c>
      <c r="AX127" s="52"/>
      <c r="AY127" s="25" t="s">
        <v>44</v>
      </c>
      <c r="AZ127" s="52"/>
      <c r="BA127" s="52"/>
      <c r="BB127" s="133"/>
    </row>
    <row r="128" spans="2:54" ht="12.5" x14ac:dyDescent="0.25">
      <c r="B128" s="138">
        <v>9</v>
      </c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47"/>
      <c r="AM128" s="47"/>
      <c r="AN128" s="47"/>
      <c r="AO128" s="57"/>
      <c r="AP128" s="57"/>
      <c r="AQ128" s="140"/>
      <c r="AR128" s="52"/>
      <c r="AS128" s="188"/>
      <c r="AT128" s="25" t="s">
        <v>22</v>
      </c>
      <c r="AU128" s="25" t="s">
        <v>75</v>
      </c>
      <c r="AV128" s="25">
        <f>COUNTIF($C$120:$AP$141,"TG")</f>
        <v>0</v>
      </c>
      <c r="AW128" s="177">
        <f t="shared" si="4"/>
        <v>0</v>
      </c>
      <c r="AX128" s="52"/>
      <c r="AY128" s="25" t="s">
        <v>44</v>
      </c>
      <c r="AZ128" s="52"/>
      <c r="BA128" s="52"/>
      <c r="BB128" s="133"/>
    </row>
    <row r="129" spans="2:54" ht="15.5" x14ac:dyDescent="0.35">
      <c r="B129" s="138">
        <v>10</v>
      </c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8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9"/>
      <c r="AF129" s="49"/>
      <c r="AG129" s="49"/>
      <c r="AH129" s="47"/>
      <c r="AI129" s="47"/>
      <c r="AJ129" s="47"/>
      <c r="AK129" s="47"/>
      <c r="AL129" s="47"/>
      <c r="AM129" s="47"/>
      <c r="AN129" s="47"/>
      <c r="AO129" s="57"/>
      <c r="AP129" s="57"/>
      <c r="AQ129" s="140"/>
      <c r="AR129" s="52"/>
      <c r="AS129" s="189"/>
      <c r="AT129" s="25" t="s">
        <v>47</v>
      </c>
      <c r="AU129" s="25" t="s">
        <v>78</v>
      </c>
      <c r="AV129" s="25">
        <f>COUNTIF($C$120:$AP$141,"TT")</f>
        <v>9</v>
      </c>
      <c r="AW129" s="177">
        <f t="shared" si="4"/>
        <v>5.1136363636363642</v>
      </c>
      <c r="AX129" s="52"/>
      <c r="AY129" s="25" t="s">
        <v>48</v>
      </c>
      <c r="AZ129" s="52"/>
      <c r="BA129" s="52"/>
      <c r="BB129" s="133"/>
    </row>
    <row r="130" spans="2:54" ht="12.5" x14ac:dyDescent="0.25">
      <c r="B130" s="138">
        <v>11</v>
      </c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8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9"/>
      <c r="AD130" s="47"/>
      <c r="AE130" s="49"/>
      <c r="AF130" s="49"/>
      <c r="AG130" s="49"/>
      <c r="AH130" s="47"/>
      <c r="AI130" s="48"/>
      <c r="AJ130" s="47"/>
      <c r="AK130" s="47"/>
      <c r="AL130" s="47"/>
      <c r="AM130" s="47"/>
      <c r="AN130" s="47"/>
      <c r="AO130" s="57"/>
      <c r="AP130" s="57"/>
      <c r="AQ130" s="140"/>
      <c r="AR130" s="52"/>
      <c r="AS130" s="190"/>
      <c r="AT130" s="25" t="s">
        <v>49</v>
      </c>
      <c r="AU130" s="25" t="s">
        <v>79</v>
      </c>
      <c r="AV130" s="25">
        <f>COUNTIF($C$120:$AP$141,"TTP")</f>
        <v>0</v>
      </c>
      <c r="AW130" s="177">
        <f t="shared" si="4"/>
        <v>0</v>
      </c>
      <c r="AX130" s="52"/>
      <c r="AY130" s="25" t="s">
        <v>48</v>
      </c>
      <c r="AZ130" s="52"/>
      <c r="BA130" s="52"/>
      <c r="BB130" s="133"/>
    </row>
    <row r="131" spans="2:54" ht="12.5" x14ac:dyDescent="0.25">
      <c r="B131" s="138">
        <v>12</v>
      </c>
      <c r="C131" s="47"/>
      <c r="D131" s="47"/>
      <c r="E131" s="58"/>
      <c r="F131" s="58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84" t="s">
        <v>32</v>
      </c>
      <c r="T131" s="85" t="s">
        <v>32</v>
      </c>
      <c r="U131" s="47"/>
      <c r="V131" s="47"/>
      <c r="W131" s="47"/>
      <c r="X131" s="47"/>
      <c r="Y131" s="47"/>
      <c r="Z131" s="47"/>
      <c r="AA131" s="47"/>
      <c r="AB131" s="49"/>
      <c r="AC131" s="47"/>
      <c r="AD131" s="47"/>
      <c r="AE131" s="49"/>
      <c r="AF131" s="49"/>
      <c r="AG131" s="49"/>
      <c r="AH131" s="47"/>
      <c r="AI131" s="47"/>
      <c r="AJ131" s="47"/>
      <c r="AK131" s="47"/>
      <c r="AL131" s="47"/>
      <c r="AM131" s="47"/>
      <c r="AN131" s="47"/>
      <c r="AO131" s="78" t="s">
        <v>84</v>
      </c>
      <c r="AP131" s="79" t="s">
        <v>84</v>
      </c>
      <c r="AQ131" s="140"/>
      <c r="AR131" s="52"/>
      <c r="AS131" s="191"/>
      <c r="AT131" s="25" t="s">
        <v>50</v>
      </c>
      <c r="AU131" s="25" t="s">
        <v>80</v>
      </c>
      <c r="AV131" s="25">
        <f>COUNTIF($C$120:$AP$141,"QTEI")</f>
        <v>0</v>
      </c>
      <c r="AW131" s="177">
        <f t="shared" si="4"/>
        <v>0</v>
      </c>
      <c r="AX131" s="52"/>
      <c r="AY131" s="25" t="s">
        <v>48</v>
      </c>
      <c r="AZ131" s="52"/>
      <c r="BA131" s="52"/>
      <c r="BB131" s="133"/>
    </row>
    <row r="132" spans="2:54" ht="12.5" x14ac:dyDescent="0.25">
      <c r="B132" s="138">
        <v>13</v>
      </c>
      <c r="C132" s="47"/>
      <c r="D132" s="47"/>
      <c r="E132" s="58"/>
      <c r="F132" s="58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88" t="s">
        <v>32</v>
      </c>
      <c r="T132" s="89" t="s">
        <v>32</v>
      </c>
      <c r="U132" s="47"/>
      <c r="V132" s="47"/>
      <c r="W132" s="47"/>
      <c r="X132" s="47"/>
      <c r="Y132" s="47"/>
      <c r="Z132" s="47"/>
      <c r="AA132" s="49"/>
      <c r="AB132" s="47"/>
      <c r="AC132" s="47"/>
      <c r="AD132" s="49"/>
      <c r="AE132" s="49"/>
      <c r="AF132" s="49"/>
      <c r="AG132" s="50"/>
      <c r="AH132" s="50"/>
      <c r="AI132" s="50"/>
      <c r="AJ132" s="50"/>
      <c r="AK132" s="50"/>
      <c r="AL132" s="50"/>
      <c r="AM132" s="50"/>
      <c r="AN132" s="50"/>
      <c r="AO132" s="80" t="s">
        <v>84</v>
      </c>
      <c r="AP132" s="81" t="s">
        <v>84</v>
      </c>
      <c r="AQ132" s="140"/>
      <c r="AR132" s="52"/>
      <c r="AS132" s="192"/>
      <c r="AT132" s="25" t="s">
        <v>51</v>
      </c>
      <c r="AU132" s="25" t="s">
        <v>81</v>
      </c>
      <c r="AV132" s="25">
        <f>COUNTIF($C$120:$AP$141,"TQTE")</f>
        <v>0</v>
      </c>
      <c r="AW132" s="177">
        <f t="shared" si="4"/>
        <v>0</v>
      </c>
      <c r="AX132" s="52"/>
      <c r="AY132" s="25" t="s">
        <v>48</v>
      </c>
      <c r="AZ132" s="52"/>
      <c r="BA132" s="52"/>
      <c r="BB132" s="133"/>
    </row>
    <row r="133" spans="2:54" ht="12.5" x14ac:dyDescent="0.25">
      <c r="B133" s="138">
        <v>14</v>
      </c>
      <c r="C133" s="47"/>
      <c r="D133" s="47"/>
      <c r="E133" s="58"/>
      <c r="F133" s="58"/>
      <c r="G133" s="47"/>
      <c r="H133" s="47"/>
      <c r="I133" s="47"/>
      <c r="J133" s="47"/>
      <c r="K133" s="47"/>
      <c r="L133" s="47"/>
      <c r="M133" s="47"/>
      <c r="N133" s="47"/>
      <c r="O133" s="47"/>
      <c r="P133" s="48"/>
      <c r="Q133" s="47"/>
      <c r="R133" s="47"/>
      <c r="S133" s="88" t="s">
        <v>32</v>
      </c>
      <c r="T133" s="89" t="s">
        <v>32</v>
      </c>
      <c r="U133" s="47"/>
      <c r="V133" s="47"/>
      <c r="W133" s="47"/>
      <c r="X133" s="47"/>
      <c r="Y133" s="49"/>
      <c r="Z133" s="47"/>
      <c r="AA133" s="47"/>
      <c r="AB133" s="47"/>
      <c r="AC133" s="47"/>
      <c r="AD133" s="47"/>
      <c r="AE133" s="47"/>
      <c r="AF133" s="49"/>
      <c r="AG133" s="50"/>
      <c r="AH133" s="50"/>
      <c r="AI133" s="50"/>
      <c r="AJ133" s="50"/>
      <c r="AK133" s="50"/>
      <c r="AL133" s="50"/>
      <c r="AM133" s="50"/>
      <c r="AN133" s="50"/>
      <c r="AO133" s="80" t="s">
        <v>84</v>
      </c>
      <c r="AP133" s="81" t="s">
        <v>84</v>
      </c>
      <c r="AQ133" s="140"/>
      <c r="AR133" s="52"/>
      <c r="AS133" s="193"/>
      <c r="AT133" s="31" t="s">
        <v>68</v>
      </c>
      <c r="AU133" s="25" t="s">
        <v>32</v>
      </c>
      <c r="AV133" s="25">
        <f>COUNTIF($C$120:$AP$141,"R1D")</f>
        <v>24</v>
      </c>
      <c r="AW133" s="177">
        <f t="shared" si="4"/>
        <v>13.636363636363635</v>
      </c>
      <c r="AX133" s="52"/>
      <c r="AY133" s="25" t="s">
        <v>33</v>
      </c>
      <c r="AZ133" s="52"/>
      <c r="BA133" s="52"/>
      <c r="BB133" s="133"/>
    </row>
    <row r="134" spans="2:54" ht="12.5" x14ac:dyDescent="0.25">
      <c r="B134" s="138">
        <v>15</v>
      </c>
      <c r="C134" s="64" t="s">
        <v>41</v>
      </c>
      <c r="D134" s="95" t="s">
        <v>41</v>
      </c>
      <c r="E134" s="95" t="s">
        <v>41</v>
      </c>
      <c r="F134" s="95" t="s">
        <v>41</v>
      </c>
      <c r="G134" s="95" t="s">
        <v>41</v>
      </c>
      <c r="H134" s="95" t="s">
        <v>41</v>
      </c>
      <c r="I134" s="95" t="s">
        <v>41</v>
      </c>
      <c r="J134" s="95" t="s">
        <v>41</v>
      </c>
      <c r="K134" s="95" t="s">
        <v>41</v>
      </c>
      <c r="L134" s="95" t="s">
        <v>41</v>
      </c>
      <c r="M134" s="95" t="s">
        <v>41</v>
      </c>
      <c r="N134" s="95" t="s">
        <v>41</v>
      </c>
      <c r="O134" s="95" t="s">
        <v>41</v>
      </c>
      <c r="P134" s="95" t="s">
        <v>41</v>
      </c>
      <c r="Q134" s="95" t="s">
        <v>41</v>
      </c>
      <c r="R134" s="95" t="s">
        <v>41</v>
      </c>
      <c r="S134" s="95" t="s">
        <v>41</v>
      </c>
      <c r="T134" s="95" t="s">
        <v>41</v>
      </c>
      <c r="U134" s="95" t="s">
        <v>41</v>
      </c>
      <c r="V134" s="95" t="s">
        <v>41</v>
      </c>
      <c r="W134" s="95" t="s">
        <v>41</v>
      </c>
      <c r="X134" s="95" t="s">
        <v>41</v>
      </c>
      <c r="Y134" s="95" t="s">
        <v>41</v>
      </c>
      <c r="Z134" s="95" t="s">
        <v>41</v>
      </c>
      <c r="AA134" s="95" t="s">
        <v>41</v>
      </c>
      <c r="AB134" s="95" t="s">
        <v>41</v>
      </c>
      <c r="AC134" s="95" t="s">
        <v>41</v>
      </c>
      <c r="AD134" s="59" t="s">
        <v>41</v>
      </c>
      <c r="AI134" s="64" t="s">
        <v>41</v>
      </c>
      <c r="AJ134" s="95" t="s">
        <v>41</v>
      </c>
      <c r="AK134" s="95" t="s">
        <v>41</v>
      </c>
      <c r="AL134" s="95" t="s">
        <v>41</v>
      </c>
      <c r="AM134" s="95" t="s">
        <v>41</v>
      </c>
      <c r="AN134" s="95" t="s">
        <v>41</v>
      </c>
      <c r="AO134" s="95" t="s">
        <v>41</v>
      </c>
      <c r="AP134" s="59" t="s">
        <v>41</v>
      </c>
      <c r="AQ134" s="140"/>
      <c r="AR134" s="52"/>
      <c r="AS134" s="194"/>
      <c r="AT134" s="31" t="s">
        <v>69</v>
      </c>
      <c r="AU134" s="25" t="s">
        <v>34</v>
      </c>
      <c r="AV134" s="25">
        <f>COUNTIF($C$120:$AP$141,"R1A")</f>
        <v>0</v>
      </c>
      <c r="AW134" s="177">
        <f t="shared" si="4"/>
        <v>0</v>
      </c>
      <c r="AX134" s="52"/>
      <c r="AY134" s="25" t="s">
        <v>33</v>
      </c>
      <c r="AZ134" s="52"/>
      <c r="BA134" s="52"/>
      <c r="BB134" s="133"/>
    </row>
    <row r="135" spans="2:54" ht="12.5" x14ac:dyDescent="0.25">
      <c r="B135" s="138">
        <v>16</v>
      </c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9"/>
      <c r="Q135" s="47"/>
      <c r="R135" s="47"/>
      <c r="S135" s="47"/>
      <c r="T135" s="50"/>
      <c r="U135" s="50"/>
      <c r="V135" s="50"/>
      <c r="W135" s="50"/>
      <c r="X135" s="50"/>
      <c r="Y135" s="50"/>
      <c r="Z135" s="50"/>
      <c r="AA135" s="50"/>
      <c r="AB135" s="47"/>
      <c r="AC135" s="47"/>
      <c r="AD135" s="47"/>
      <c r="AE135" s="47"/>
      <c r="AF135" s="47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140"/>
      <c r="AR135" s="52"/>
      <c r="AS135" s="195"/>
      <c r="AT135" s="31" t="s">
        <v>70</v>
      </c>
      <c r="AU135" s="25" t="s">
        <v>36</v>
      </c>
      <c r="AV135" s="25">
        <f>COUNTIF($C$120:$AP$141,"R2A")</f>
        <v>0</v>
      </c>
      <c r="AW135" s="177">
        <f t="shared" si="4"/>
        <v>0</v>
      </c>
      <c r="AX135" s="52"/>
      <c r="AY135" s="25" t="s">
        <v>33</v>
      </c>
      <c r="AZ135" s="52"/>
      <c r="BA135" s="52"/>
      <c r="BB135" s="133"/>
    </row>
    <row r="136" spans="2:54" ht="12.5" x14ac:dyDescent="0.25">
      <c r="B136" s="138">
        <v>17</v>
      </c>
      <c r="C136" s="47"/>
      <c r="D136" s="49"/>
      <c r="E136" s="47"/>
      <c r="F136" s="47"/>
      <c r="G136" s="47"/>
      <c r="H136" s="49"/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  <c r="T136" s="50"/>
      <c r="U136" s="50"/>
      <c r="V136" s="50"/>
      <c r="W136" s="50"/>
      <c r="X136" s="50"/>
      <c r="Y136" s="50"/>
      <c r="Z136" s="50"/>
      <c r="AA136" s="50"/>
      <c r="AB136" s="49"/>
      <c r="AC136" s="49"/>
      <c r="AD136" s="49"/>
      <c r="AE136" s="49"/>
      <c r="AF136" s="49"/>
      <c r="AG136" s="50"/>
      <c r="AH136" s="50"/>
      <c r="AI136" s="50"/>
      <c r="AJ136" s="50"/>
      <c r="AK136" s="50"/>
      <c r="AL136" s="50"/>
      <c r="AM136" s="50"/>
      <c r="AN136" s="50"/>
      <c r="AO136" s="50"/>
      <c r="AP136" s="50"/>
      <c r="AQ136" s="140"/>
      <c r="AR136" s="52"/>
      <c r="AS136" s="196"/>
      <c r="AT136" s="25" t="s">
        <v>71</v>
      </c>
      <c r="AU136" s="25" t="s">
        <v>37</v>
      </c>
      <c r="AV136" s="25">
        <f>COUNTIF($C$120:$AP$141,"RA3")</f>
        <v>0</v>
      </c>
      <c r="AW136" s="177">
        <f t="shared" si="4"/>
        <v>0</v>
      </c>
      <c r="AX136" s="52"/>
      <c r="AY136" s="25" t="s">
        <v>33</v>
      </c>
      <c r="AZ136" s="52"/>
      <c r="BA136" s="52"/>
      <c r="BB136" s="133"/>
    </row>
    <row r="137" spans="2:54" ht="12.5" x14ac:dyDescent="0.25">
      <c r="B137" s="138">
        <v>18</v>
      </c>
      <c r="C137" s="47"/>
      <c r="D137" s="49"/>
      <c r="E137" s="49"/>
      <c r="F137" s="47"/>
      <c r="G137" s="47"/>
      <c r="H137" s="49"/>
      <c r="I137" s="49"/>
      <c r="J137" s="49"/>
      <c r="K137" s="49"/>
      <c r="L137" s="50"/>
      <c r="M137" s="50"/>
      <c r="N137" s="50"/>
      <c r="O137" s="50"/>
      <c r="P137" s="49"/>
      <c r="Q137" s="49"/>
      <c r="R137" s="49"/>
      <c r="S137" s="49"/>
      <c r="T137" s="50"/>
      <c r="U137" s="50"/>
      <c r="V137" s="50"/>
      <c r="W137" s="50"/>
      <c r="X137" s="50"/>
      <c r="Y137" s="50"/>
      <c r="Z137" s="50"/>
      <c r="AA137" s="50"/>
      <c r="AB137" s="49"/>
      <c r="AC137" s="49"/>
      <c r="AD137" s="49"/>
      <c r="AE137" s="49"/>
      <c r="AF137" s="49"/>
      <c r="AG137" s="50"/>
      <c r="AH137" s="50"/>
      <c r="AI137" s="50"/>
      <c r="AJ137" s="50"/>
      <c r="AK137" s="50"/>
      <c r="AL137" s="50"/>
      <c r="AM137" s="50"/>
      <c r="AN137" s="50"/>
      <c r="AO137" s="50"/>
      <c r="AP137" s="50"/>
      <c r="AQ137" s="140"/>
      <c r="AR137" s="52"/>
      <c r="AS137" s="197"/>
      <c r="AT137" s="25" t="s">
        <v>72</v>
      </c>
      <c r="AU137" s="25" t="s">
        <v>38</v>
      </c>
      <c r="AV137" s="25">
        <f>COUNTIF($C$120:$AP$141,"BDI")</f>
        <v>0</v>
      </c>
      <c r="AW137" s="177">
        <f t="shared" si="4"/>
        <v>0</v>
      </c>
      <c r="AX137" s="52"/>
      <c r="AY137" s="25" t="s">
        <v>33</v>
      </c>
      <c r="AZ137" s="52"/>
      <c r="BA137" s="52"/>
      <c r="BB137" s="133"/>
    </row>
    <row r="138" spans="2:54" ht="15.5" x14ac:dyDescent="0.35">
      <c r="B138" s="138">
        <v>19</v>
      </c>
      <c r="C138" s="73" t="s">
        <v>78</v>
      </c>
      <c r="D138" s="74" t="s">
        <v>78</v>
      </c>
      <c r="E138" s="75" t="s">
        <v>78</v>
      </c>
      <c r="F138" s="58"/>
      <c r="G138" s="49"/>
      <c r="H138" s="49"/>
      <c r="I138" s="49"/>
      <c r="J138" s="49"/>
      <c r="K138" s="49"/>
      <c r="L138" s="50"/>
      <c r="M138" s="50"/>
      <c r="N138" s="50"/>
      <c r="O138" s="84" t="s">
        <v>32</v>
      </c>
      <c r="P138" s="85" t="s">
        <v>32</v>
      </c>
      <c r="Q138" s="49"/>
      <c r="R138" s="49"/>
      <c r="S138" s="49"/>
      <c r="T138" s="50"/>
      <c r="U138" s="50"/>
      <c r="V138" s="50"/>
      <c r="W138" s="50"/>
      <c r="X138" s="50"/>
      <c r="Y138" s="50"/>
      <c r="Z138" s="50"/>
      <c r="AA138" s="50"/>
      <c r="AB138" s="49"/>
      <c r="AC138" s="49"/>
      <c r="AD138" s="49"/>
      <c r="AE138" s="64" t="s">
        <v>41</v>
      </c>
      <c r="AF138" s="95" t="s">
        <v>41</v>
      </c>
      <c r="AG138" s="95" t="s">
        <v>41</v>
      </c>
      <c r="AH138" s="59" t="s">
        <v>41</v>
      </c>
      <c r="AJ138" s="50"/>
      <c r="AK138" s="50"/>
      <c r="AL138" s="50"/>
      <c r="AM138" s="84" t="s">
        <v>32</v>
      </c>
      <c r="AN138" s="85" t="s">
        <v>32</v>
      </c>
      <c r="AO138" s="50"/>
      <c r="AP138" s="50"/>
      <c r="AQ138" s="140"/>
      <c r="AR138" s="52"/>
      <c r="AS138" s="198"/>
      <c r="AT138" s="25" t="s">
        <v>73</v>
      </c>
      <c r="AU138" s="25" t="s">
        <v>39</v>
      </c>
      <c r="AV138" s="25">
        <f>COUNTIF($C$120:$AP$141,"BA")</f>
        <v>0</v>
      </c>
      <c r="AW138" s="177">
        <f t="shared" si="4"/>
        <v>0</v>
      </c>
      <c r="AX138" s="52"/>
      <c r="AY138" s="25" t="s">
        <v>33</v>
      </c>
      <c r="AZ138" s="52"/>
      <c r="BA138" s="52"/>
      <c r="BB138" s="133"/>
    </row>
    <row r="139" spans="2:54" ht="16" thickBot="1" x14ac:dyDescent="0.4">
      <c r="B139" s="138">
        <v>20</v>
      </c>
      <c r="C139" s="76" t="s">
        <v>78</v>
      </c>
      <c r="D139" s="72" t="s">
        <v>78</v>
      </c>
      <c r="E139" s="77" t="s">
        <v>78</v>
      </c>
      <c r="F139" s="58"/>
      <c r="G139" s="49"/>
      <c r="H139" s="49"/>
      <c r="I139" s="49"/>
      <c r="J139" s="49"/>
      <c r="K139" s="49"/>
      <c r="L139" s="50"/>
      <c r="M139" s="50"/>
      <c r="N139" s="50"/>
      <c r="O139" s="88" t="s">
        <v>32</v>
      </c>
      <c r="P139" s="89" t="s">
        <v>32</v>
      </c>
      <c r="Q139" s="49"/>
      <c r="R139" s="49"/>
      <c r="S139" s="49"/>
      <c r="T139" s="50"/>
      <c r="U139" s="50"/>
      <c r="V139" s="50"/>
      <c r="W139" s="50"/>
      <c r="X139" s="58"/>
      <c r="Y139" s="58"/>
      <c r="Z139" s="50"/>
      <c r="AA139" s="50"/>
      <c r="AB139" s="49"/>
      <c r="AC139" s="49"/>
      <c r="AD139" s="49"/>
      <c r="AE139" s="49"/>
      <c r="AF139" s="49"/>
      <c r="AJ139" s="50"/>
      <c r="AK139" s="50"/>
      <c r="AL139" s="50"/>
      <c r="AM139" s="88" t="s">
        <v>32</v>
      </c>
      <c r="AN139" s="89" t="s">
        <v>32</v>
      </c>
      <c r="AO139" s="50"/>
      <c r="AP139" s="50"/>
      <c r="AQ139" s="140"/>
      <c r="AR139" s="52"/>
      <c r="AS139" s="199"/>
      <c r="AT139" s="152"/>
      <c r="AU139" s="152"/>
      <c r="AV139" s="152"/>
      <c r="AW139" s="153"/>
      <c r="AX139" s="52"/>
      <c r="AY139" s="51"/>
      <c r="AZ139" s="52"/>
      <c r="BA139" s="52"/>
      <c r="BB139" s="133"/>
    </row>
    <row r="140" spans="2:54" ht="15.5" x14ac:dyDescent="0.35">
      <c r="B140" s="138">
        <v>21</v>
      </c>
      <c r="C140" s="76" t="s">
        <v>78</v>
      </c>
      <c r="D140" s="72" t="s">
        <v>78</v>
      </c>
      <c r="E140" s="77" t="s">
        <v>78</v>
      </c>
      <c r="F140" s="58"/>
      <c r="G140" s="49"/>
      <c r="H140" s="49"/>
      <c r="I140" s="49"/>
      <c r="J140" s="49"/>
      <c r="K140" s="49"/>
      <c r="L140" s="50"/>
      <c r="M140" s="50"/>
      <c r="N140" s="50"/>
      <c r="O140" s="88" t="s">
        <v>32</v>
      </c>
      <c r="P140" s="89" t="s">
        <v>32</v>
      </c>
      <c r="Q140" s="49"/>
      <c r="R140" s="49"/>
      <c r="S140" s="49"/>
      <c r="T140" s="50"/>
      <c r="U140" s="50"/>
      <c r="V140" s="50"/>
      <c r="W140" s="50"/>
      <c r="X140" s="58"/>
      <c r="Y140" s="58"/>
      <c r="Z140" s="50"/>
      <c r="AA140" s="50"/>
      <c r="AB140" s="49"/>
      <c r="AC140" s="49"/>
      <c r="AD140" s="49"/>
      <c r="AE140" s="49"/>
      <c r="AF140" s="49"/>
      <c r="AJ140" s="50"/>
      <c r="AK140" s="50"/>
      <c r="AL140" s="50"/>
      <c r="AM140" s="88" t="s">
        <v>32</v>
      </c>
      <c r="AN140" s="89" t="s">
        <v>32</v>
      </c>
      <c r="AO140" s="50"/>
      <c r="AP140" s="50"/>
      <c r="AQ140" s="140"/>
      <c r="AR140" s="52"/>
      <c r="AS140" s="52"/>
      <c r="AT140" s="52"/>
      <c r="AU140" s="51" t="s">
        <v>53</v>
      </c>
      <c r="AV140" s="52">
        <f>SUM(AV118:AV138)</f>
        <v>150</v>
      </c>
      <c r="AW140" s="52"/>
      <c r="AX140" s="52"/>
      <c r="AY140" s="51"/>
      <c r="AZ140" s="52"/>
      <c r="BA140" s="52"/>
      <c r="BB140" s="133"/>
    </row>
    <row r="141" spans="2:54" ht="12.5" x14ac:dyDescent="0.25">
      <c r="B141" s="138">
        <v>22</v>
      </c>
      <c r="C141" s="64" t="s">
        <v>41</v>
      </c>
      <c r="D141" s="95" t="s">
        <v>41</v>
      </c>
      <c r="E141" s="95" t="s">
        <v>41</v>
      </c>
      <c r="F141" s="95" t="s">
        <v>41</v>
      </c>
      <c r="G141" s="95" t="s">
        <v>41</v>
      </c>
      <c r="H141" s="95" t="s">
        <v>41</v>
      </c>
      <c r="I141" s="95" t="s">
        <v>41</v>
      </c>
      <c r="J141" s="95" t="s">
        <v>41</v>
      </c>
      <c r="K141" s="95" t="s">
        <v>41</v>
      </c>
      <c r="L141" s="95" t="s">
        <v>41</v>
      </c>
      <c r="M141" s="95" t="s">
        <v>41</v>
      </c>
      <c r="N141" s="95" t="s">
        <v>41</v>
      </c>
      <c r="O141" s="95" t="s">
        <v>41</v>
      </c>
      <c r="P141" s="95" t="s">
        <v>41</v>
      </c>
      <c r="Q141" s="95" t="s">
        <v>41</v>
      </c>
      <c r="R141" s="95" t="s">
        <v>41</v>
      </c>
      <c r="S141" s="95" t="s">
        <v>41</v>
      </c>
      <c r="T141" s="95" t="s">
        <v>41</v>
      </c>
      <c r="U141" s="95" t="s">
        <v>41</v>
      </c>
      <c r="V141" s="95" t="s">
        <v>41</v>
      </c>
      <c r="W141" s="95" t="s">
        <v>41</v>
      </c>
      <c r="X141" s="95" t="s">
        <v>41</v>
      </c>
      <c r="Y141" s="95" t="s">
        <v>41</v>
      </c>
      <c r="Z141" s="95" t="s">
        <v>41</v>
      </c>
      <c r="AA141" s="95" t="s">
        <v>41</v>
      </c>
      <c r="AB141" s="95" t="s">
        <v>41</v>
      </c>
      <c r="AC141" s="95" t="s">
        <v>41</v>
      </c>
      <c r="AD141" s="95" t="s">
        <v>41</v>
      </c>
      <c r="AE141" s="95" t="s">
        <v>41</v>
      </c>
      <c r="AF141" s="95" t="s">
        <v>41</v>
      </c>
      <c r="AG141" s="95" t="s">
        <v>41</v>
      </c>
      <c r="AH141" s="95" t="s">
        <v>41</v>
      </c>
      <c r="AI141" s="95" t="s">
        <v>41</v>
      </c>
      <c r="AJ141" s="95" t="s">
        <v>41</v>
      </c>
      <c r="AK141" s="95" t="s">
        <v>41</v>
      </c>
      <c r="AL141" s="95" t="s">
        <v>41</v>
      </c>
      <c r="AM141" s="95" t="s">
        <v>41</v>
      </c>
      <c r="AN141" s="95" t="s">
        <v>41</v>
      </c>
      <c r="AO141" s="95" t="s">
        <v>41</v>
      </c>
      <c r="AP141" s="59" t="s">
        <v>41</v>
      </c>
      <c r="AQ141" s="140"/>
      <c r="AR141" s="52"/>
      <c r="AS141" s="52"/>
      <c r="AT141" s="52"/>
      <c r="AU141" s="52"/>
      <c r="AV141" s="52"/>
      <c r="AW141" s="52"/>
      <c r="AX141" s="52"/>
      <c r="AY141" s="52"/>
      <c r="AZ141" s="52"/>
      <c r="BA141" s="52"/>
      <c r="BB141" s="133"/>
    </row>
    <row r="142" spans="2:54" ht="13" x14ac:dyDescent="0.3">
      <c r="B142" s="272"/>
      <c r="C142" s="273"/>
      <c r="D142" s="273"/>
      <c r="E142" s="273"/>
      <c r="F142" s="273"/>
      <c r="G142" s="273"/>
      <c r="H142" s="273"/>
      <c r="I142" s="273"/>
      <c r="J142" s="273"/>
      <c r="K142" s="273"/>
      <c r="L142" s="273"/>
      <c r="M142" s="273"/>
      <c r="N142" s="273"/>
      <c r="O142" s="273"/>
      <c r="P142" s="273"/>
      <c r="Q142" s="273"/>
      <c r="R142" s="273"/>
      <c r="S142" s="273"/>
      <c r="T142" s="273"/>
      <c r="U142" s="273"/>
      <c r="V142" s="273"/>
      <c r="W142" s="273"/>
      <c r="X142" s="273"/>
      <c r="Y142" s="273"/>
      <c r="Z142" s="273"/>
      <c r="AA142" s="273"/>
      <c r="AB142" s="273"/>
      <c r="AC142" s="273"/>
      <c r="AD142" s="273"/>
      <c r="AE142" s="273"/>
      <c r="AF142" s="273"/>
      <c r="AG142" s="273"/>
      <c r="AH142" s="273"/>
      <c r="AI142" s="273"/>
      <c r="AJ142" s="273"/>
      <c r="AK142" s="273"/>
      <c r="AL142" s="273"/>
      <c r="AM142" s="273"/>
      <c r="AN142" s="273"/>
      <c r="AO142" s="273"/>
      <c r="AP142" s="273"/>
      <c r="AQ142" s="273"/>
      <c r="AR142" s="52"/>
      <c r="AS142" s="52"/>
      <c r="AT142" s="52"/>
      <c r="AU142" s="52"/>
      <c r="AV142" s="52"/>
      <c r="AW142" s="52"/>
      <c r="AX142" s="31"/>
      <c r="AY142" s="23" t="s">
        <v>54</v>
      </c>
      <c r="AZ142" s="23" t="s">
        <v>55</v>
      </c>
      <c r="BA142" s="25" t="s">
        <v>28</v>
      </c>
      <c r="BB142" s="133"/>
    </row>
    <row r="143" spans="2:54" ht="12.5" x14ac:dyDescent="0.25">
      <c r="B143" s="132"/>
      <c r="C143" s="143"/>
      <c r="D143" s="143"/>
      <c r="E143" s="143"/>
      <c r="F143" s="143"/>
      <c r="G143" s="143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  <c r="X143" s="143"/>
      <c r="Y143" s="143"/>
      <c r="Z143" s="143"/>
      <c r="AA143" s="143"/>
      <c r="AB143" s="143"/>
      <c r="AC143" s="143"/>
      <c r="AD143" s="143"/>
      <c r="AE143" s="143"/>
      <c r="AF143" s="143"/>
      <c r="AG143" s="143"/>
      <c r="AH143" s="143"/>
      <c r="AI143" s="52"/>
      <c r="AJ143" s="52"/>
      <c r="AK143" s="52"/>
      <c r="AL143" s="52"/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2"/>
      <c r="AX143" s="39" t="s">
        <v>56</v>
      </c>
      <c r="AY143" s="25" t="s">
        <v>40</v>
      </c>
      <c r="AZ143" s="31">
        <f>SUM(AV120)</f>
        <v>93</v>
      </c>
      <c r="BA143" s="31">
        <f>(AZ143/$AV$28)*100</f>
        <v>52.840909090909093</v>
      </c>
      <c r="BB143" s="133"/>
    </row>
    <row r="144" spans="2:54" ht="12.5" x14ac:dyDescent="0.25">
      <c r="B144" s="144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2"/>
      <c r="AL144" s="52"/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2"/>
      <c r="AX144" s="39" t="s">
        <v>57</v>
      </c>
      <c r="AY144" s="25" t="s">
        <v>58</v>
      </c>
      <c r="AZ144" s="31">
        <f>SUM(AV121:AV128)</f>
        <v>0</v>
      </c>
      <c r="BA144" s="31">
        <f>(AZ144/$AV$28)*100</f>
        <v>0</v>
      </c>
      <c r="BB144" s="133"/>
    </row>
    <row r="145" spans="2:54" ht="12.5" x14ac:dyDescent="0.25">
      <c r="B145" s="13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2"/>
      <c r="AL145" s="52"/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2"/>
      <c r="AX145" s="39" t="s">
        <v>59</v>
      </c>
      <c r="AY145" s="25" t="s">
        <v>60</v>
      </c>
      <c r="AZ145" s="31">
        <f>SUM(AV133:AV138)</f>
        <v>24</v>
      </c>
      <c r="BA145" s="31">
        <f t="shared" ref="BA145:BA146" si="5">(AZ145/$AV$28)*100</f>
        <v>13.636363636363635</v>
      </c>
      <c r="BB145" s="133"/>
    </row>
    <row r="146" spans="2:54" ht="12.5" x14ac:dyDescent="0.25">
      <c r="B146" s="145"/>
      <c r="C146" s="143"/>
      <c r="D146" s="143"/>
      <c r="E146" s="143"/>
      <c r="F146" s="143"/>
      <c r="G146" s="143"/>
      <c r="H146" s="143"/>
      <c r="I146" s="143"/>
      <c r="J146" s="143"/>
      <c r="K146" s="143"/>
      <c r="L146" s="143"/>
      <c r="M146" s="143"/>
      <c r="N146" s="143"/>
      <c r="O146" s="143"/>
      <c r="P146" s="52"/>
      <c r="Q146" s="143"/>
      <c r="R146" s="143"/>
      <c r="S146" s="143"/>
      <c r="T146" s="143"/>
      <c r="U146" s="143"/>
      <c r="V146" s="143"/>
      <c r="W146" s="143"/>
      <c r="X146" s="143"/>
      <c r="Y146" s="143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2"/>
      <c r="AL146" s="52"/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2"/>
      <c r="AX146" s="39" t="s">
        <v>61</v>
      </c>
      <c r="AY146" s="25" t="s">
        <v>62</v>
      </c>
      <c r="AZ146" s="31">
        <f>SUM(AV129:AV132)</f>
        <v>9</v>
      </c>
      <c r="BA146" s="31">
        <f t="shared" si="5"/>
        <v>5.1136363636363642</v>
      </c>
      <c r="BB146" s="133"/>
    </row>
    <row r="147" spans="2:54" ht="12.5" x14ac:dyDescent="0.25">
      <c r="B147" s="145"/>
      <c r="C147" s="143"/>
      <c r="D147" s="143"/>
      <c r="E147" s="143"/>
      <c r="F147" s="143"/>
      <c r="G147" s="146"/>
      <c r="H147" s="143"/>
      <c r="I147" s="143"/>
      <c r="J147" s="146"/>
      <c r="K147" s="143"/>
      <c r="L147" s="143"/>
      <c r="M147" s="146"/>
      <c r="N147" s="143"/>
      <c r="O147" s="143"/>
      <c r="P147" s="52"/>
      <c r="Q147" s="143"/>
      <c r="R147" s="143"/>
      <c r="S147" s="143"/>
      <c r="T147" s="143"/>
      <c r="U147" s="143"/>
      <c r="V147" s="143"/>
      <c r="W147" s="143"/>
      <c r="X147" s="143"/>
      <c r="Y147" s="143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2"/>
      <c r="AL147" s="52"/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2"/>
      <c r="AX147" s="147"/>
      <c r="AY147" s="52"/>
      <c r="AZ147" s="52"/>
      <c r="BA147" s="52"/>
      <c r="BB147" s="133"/>
    </row>
    <row r="148" spans="2:54" ht="12.5" x14ac:dyDescent="0.25">
      <c r="B148" s="148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52"/>
      <c r="AJ148" s="52"/>
      <c r="AK148" s="52"/>
      <c r="AL148" s="52"/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2"/>
      <c r="AX148" s="52"/>
      <c r="AY148" s="52"/>
      <c r="AZ148" s="52"/>
      <c r="BA148" s="52"/>
      <c r="BB148" s="133"/>
    </row>
    <row r="149" spans="2:54" ht="12.5" x14ac:dyDescent="0.25">
      <c r="B149" s="149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7"/>
      <c r="AI149" s="52"/>
      <c r="AJ149" s="52"/>
      <c r="AK149" s="52"/>
      <c r="AL149" s="52"/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2"/>
      <c r="AX149" s="52"/>
      <c r="AY149" s="52"/>
      <c r="AZ149" s="52"/>
      <c r="BA149" s="52"/>
      <c r="BB149" s="133"/>
    </row>
    <row r="150" spans="2:54" ht="12.5" x14ac:dyDescent="0.25">
      <c r="B150" s="137"/>
      <c r="C150" s="125"/>
      <c r="D150" s="125"/>
      <c r="E150" s="125"/>
      <c r="F150" s="125"/>
      <c r="G150" s="125"/>
      <c r="H150" s="125"/>
      <c r="I150" s="125"/>
      <c r="J150" s="125"/>
      <c r="K150" s="125"/>
      <c r="L150" s="125"/>
      <c r="M150" s="125"/>
      <c r="N150" s="125"/>
      <c r="O150" s="125"/>
      <c r="P150" s="125"/>
      <c r="Q150" s="18"/>
      <c r="R150" s="49"/>
      <c r="S150" s="47"/>
      <c r="T150" s="49"/>
      <c r="U150" s="47"/>
      <c r="V150" s="47"/>
      <c r="W150" s="47"/>
      <c r="X150" s="49"/>
      <c r="Y150" s="49"/>
      <c r="Z150" s="49"/>
      <c r="AA150" s="49"/>
      <c r="AB150" s="47"/>
      <c r="AC150" s="47"/>
      <c r="AD150" s="47"/>
      <c r="AE150" s="47"/>
      <c r="AF150" s="47"/>
      <c r="AG150" s="49"/>
      <c r="AH150" s="47"/>
      <c r="AI150" s="52"/>
      <c r="AJ150" s="52"/>
      <c r="AK150" s="52"/>
      <c r="AL150" s="52"/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2"/>
      <c r="AX150" s="52"/>
      <c r="AY150" s="52"/>
      <c r="AZ150" s="52"/>
      <c r="BA150" s="52"/>
      <c r="BB150" s="133"/>
    </row>
    <row r="151" spans="2:54" ht="12.5" x14ac:dyDescent="0.25">
      <c r="B151" s="137"/>
      <c r="C151" s="125"/>
      <c r="D151" s="125"/>
      <c r="E151" s="125"/>
      <c r="F151" s="125"/>
      <c r="G151" s="125"/>
      <c r="H151" s="125"/>
      <c r="I151" s="125"/>
      <c r="J151" s="125"/>
      <c r="K151" s="125"/>
      <c r="L151" s="125"/>
      <c r="M151" s="125"/>
      <c r="N151" s="125"/>
      <c r="O151" s="125"/>
      <c r="P151" s="125"/>
      <c r="Q151" s="18"/>
      <c r="R151" s="49"/>
      <c r="S151" s="47"/>
      <c r="T151" s="49"/>
      <c r="U151" s="49"/>
      <c r="V151" s="47"/>
      <c r="W151" s="47"/>
      <c r="X151" s="49"/>
      <c r="Y151" s="49"/>
      <c r="Z151" s="49"/>
      <c r="AA151" s="49"/>
      <c r="AB151" s="47"/>
      <c r="AC151" s="47"/>
      <c r="AD151" s="47"/>
      <c r="AE151" s="47"/>
      <c r="AF151" s="47"/>
      <c r="AG151" s="49"/>
      <c r="AH151" s="47"/>
      <c r="AI151" s="52"/>
      <c r="AJ151" s="52"/>
      <c r="AK151" s="52"/>
      <c r="AL151" s="52"/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2"/>
      <c r="AX151" s="52"/>
      <c r="AY151" s="52"/>
      <c r="AZ151" s="52"/>
      <c r="BA151" s="52"/>
      <c r="BB151" s="133"/>
    </row>
    <row r="152" spans="2:54" ht="12.5" x14ac:dyDescent="0.25">
      <c r="B152" s="137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7"/>
      <c r="AI152" s="52"/>
      <c r="AJ152" s="52"/>
      <c r="AK152" s="52"/>
      <c r="AL152" s="52"/>
      <c r="AM152" s="52"/>
      <c r="AN152" s="52"/>
      <c r="AO152" s="52"/>
      <c r="AP152" s="52"/>
      <c r="AQ152" s="52"/>
      <c r="AR152" s="52"/>
      <c r="AS152" s="52"/>
      <c r="AT152" s="52"/>
      <c r="AU152" s="52"/>
      <c r="AV152" s="52"/>
      <c r="AW152" s="52"/>
      <c r="AX152" s="52"/>
      <c r="AY152" s="52"/>
      <c r="AZ152" s="52"/>
      <c r="BA152" s="52"/>
      <c r="BB152" s="133"/>
    </row>
    <row r="153" spans="2:54" ht="12.5" x14ac:dyDescent="0.25">
      <c r="B153" s="149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7"/>
      <c r="AI153" s="52"/>
      <c r="AJ153" s="52"/>
      <c r="AK153" s="52"/>
      <c r="AL153" s="52"/>
      <c r="AM153" s="52"/>
      <c r="AN153" s="52"/>
      <c r="AO153" s="52"/>
      <c r="AP153" s="52"/>
      <c r="AQ153" s="52"/>
      <c r="AR153" s="52"/>
      <c r="AS153" s="52"/>
      <c r="AT153" s="52"/>
      <c r="AU153" s="52"/>
      <c r="AV153" s="52"/>
      <c r="AW153" s="52"/>
      <c r="AX153" s="52"/>
      <c r="AY153" s="52"/>
      <c r="AZ153" s="52"/>
      <c r="BA153" s="52"/>
      <c r="BB153" s="133"/>
    </row>
    <row r="154" spans="2:54" ht="12.5" x14ac:dyDescent="0.25">
      <c r="B154" s="137"/>
      <c r="C154" s="125"/>
      <c r="D154" s="125"/>
      <c r="E154" s="125"/>
      <c r="F154" s="125"/>
      <c r="G154" s="125"/>
      <c r="H154" s="125"/>
      <c r="I154" s="125"/>
      <c r="J154" s="125"/>
      <c r="K154" s="125"/>
      <c r="L154" s="125"/>
      <c r="M154" s="125"/>
      <c r="N154" s="125"/>
      <c r="O154" s="125"/>
      <c r="P154" s="125"/>
      <c r="Q154" s="18"/>
      <c r="R154" s="49"/>
      <c r="S154" s="49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7"/>
      <c r="AG154" s="49"/>
      <c r="AH154" s="47"/>
      <c r="AI154" s="52"/>
      <c r="AJ154" s="52"/>
      <c r="AK154" s="52"/>
      <c r="AL154" s="52"/>
      <c r="AM154" s="52"/>
      <c r="AN154" s="52"/>
      <c r="AO154" s="52"/>
      <c r="AP154" s="52"/>
      <c r="AQ154" s="52"/>
      <c r="AR154" s="52"/>
      <c r="AS154" s="52"/>
      <c r="AT154" s="52"/>
      <c r="AU154" s="52"/>
      <c r="AV154" s="52"/>
      <c r="AW154" s="52"/>
      <c r="AX154" s="52"/>
      <c r="AY154" s="52"/>
      <c r="AZ154" s="52"/>
      <c r="BA154" s="52"/>
      <c r="BB154" s="133"/>
    </row>
    <row r="155" spans="2:54" ht="12.5" x14ac:dyDescent="0.25">
      <c r="B155" s="137"/>
      <c r="C155" s="125"/>
      <c r="D155" s="125"/>
      <c r="E155" s="125"/>
      <c r="F155" s="125"/>
      <c r="G155" s="125"/>
      <c r="H155" s="125"/>
      <c r="I155" s="125"/>
      <c r="J155" s="125"/>
      <c r="K155" s="125"/>
      <c r="L155" s="125"/>
      <c r="M155" s="125"/>
      <c r="N155" s="125"/>
      <c r="O155" s="125"/>
      <c r="P155" s="125"/>
      <c r="Q155" s="18"/>
      <c r="R155" s="49"/>
      <c r="S155" s="47"/>
      <c r="T155" s="47"/>
      <c r="U155" s="47"/>
      <c r="V155" s="47"/>
      <c r="W155" s="47"/>
      <c r="X155" s="47"/>
      <c r="Y155" s="49"/>
      <c r="Z155" s="47"/>
      <c r="AA155" s="47"/>
      <c r="AB155" s="47"/>
      <c r="AC155" s="47"/>
      <c r="AD155" s="47"/>
      <c r="AE155" s="47"/>
      <c r="AF155" s="49"/>
      <c r="AG155" s="49"/>
      <c r="AH155" s="47"/>
      <c r="AI155" s="52"/>
      <c r="AJ155" s="52"/>
      <c r="AK155" s="52"/>
      <c r="AL155" s="52"/>
      <c r="AM155" s="52"/>
      <c r="AN155" s="52"/>
      <c r="AO155" s="52"/>
      <c r="AP155" s="52"/>
      <c r="AQ155" s="52"/>
      <c r="AR155" s="52"/>
      <c r="AS155" s="52"/>
      <c r="AT155" s="52"/>
      <c r="AU155" s="52"/>
      <c r="AV155" s="52"/>
      <c r="AW155" s="52"/>
      <c r="AX155" s="52"/>
      <c r="AY155" s="52"/>
      <c r="AZ155" s="52"/>
      <c r="BA155" s="52"/>
      <c r="BB155" s="133"/>
    </row>
    <row r="156" spans="2:54" ht="12.5" x14ac:dyDescent="0.25">
      <c r="B156" s="137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49"/>
      <c r="S156" s="49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7"/>
      <c r="AI156" s="52"/>
      <c r="AJ156" s="52"/>
      <c r="AK156" s="52"/>
      <c r="AL156" s="52"/>
      <c r="AM156" s="52"/>
      <c r="AN156" s="52"/>
      <c r="AO156" s="52"/>
      <c r="AP156" s="52"/>
      <c r="AQ156" s="52"/>
      <c r="AR156" s="52"/>
      <c r="AS156" s="52"/>
      <c r="AT156" s="52"/>
      <c r="AU156" s="52"/>
      <c r="AV156" s="52"/>
      <c r="AW156" s="52"/>
      <c r="AX156" s="52"/>
      <c r="AY156" s="52"/>
      <c r="AZ156" s="52"/>
      <c r="BA156" s="52"/>
      <c r="BB156" s="133"/>
    </row>
    <row r="157" spans="2:54" ht="12.5" x14ac:dyDescent="0.25">
      <c r="B157" s="149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7"/>
      <c r="AI157" s="52"/>
      <c r="AJ157" s="52"/>
      <c r="AK157" s="52"/>
      <c r="AL157" s="52"/>
      <c r="AM157" s="52"/>
      <c r="AN157" s="52"/>
      <c r="AO157" s="52"/>
      <c r="AP157" s="52"/>
      <c r="AQ157" s="52"/>
      <c r="AR157" s="52"/>
      <c r="AS157" s="52"/>
      <c r="AT157" s="52"/>
      <c r="AU157" s="52"/>
      <c r="AV157" s="52"/>
      <c r="AW157" s="52"/>
      <c r="AX157" s="52"/>
      <c r="AY157" s="52"/>
      <c r="AZ157" s="52"/>
      <c r="BA157" s="52"/>
      <c r="BB157" s="133"/>
    </row>
    <row r="158" spans="2:54" ht="12.5" x14ac:dyDescent="0.25">
      <c r="B158" s="137"/>
      <c r="C158" s="125"/>
      <c r="D158" s="125"/>
      <c r="E158" s="125"/>
      <c r="F158" s="125"/>
      <c r="G158" s="125"/>
      <c r="H158" s="125"/>
      <c r="I158" s="125"/>
      <c r="J158" s="125"/>
      <c r="K158" s="125"/>
      <c r="L158" s="125"/>
      <c r="M158" s="125"/>
      <c r="N158" s="125"/>
      <c r="O158" s="125"/>
      <c r="P158" s="125"/>
      <c r="Q158" s="18"/>
      <c r="R158" s="49"/>
      <c r="S158" s="47"/>
      <c r="T158" s="47"/>
      <c r="U158" s="47"/>
      <c r="V158" s="47"/>
      <c r="W158" s="49"/>
      <c r="X158" s="49"/>
      <c r="Y158" s="49"/>
      <c r="Z158" s="47"/>
      <c r="AA158" s="47"/>
      <c r="AB158" s="47"/>
      <c r="AC158" s="47"/>
      <c r="AD158" s="47"/>
      <c r="AE158" s="47"/>
      <c r="AF158" s="47"/>
      <c r="AG158" s="49"/>
      <c r="AH158" s="47"/>
      <c r="AI158" s="52"/>
      <c r="AJ158" s="52"/>
      <c r="AK158" s="52"/>
      <c r="AL158" s="52"/>
      <c r="AM158" s="52"/>
      <c r="AN158" s="52"/>
      <c r="AO158" s="52"/>
      <c r="AP158" s="52"/>
      <c r="AQ158" s="52"/>
      <c r="AR158" s="52"/>
      <c r="AS158" s="52"/>
      <c r="AT158" s="52"/>
      <c r="AU158" s="52"/>
      <c r="AV158" s="52"/>
      <c r="AW158" s="52"/>
      <c r="AX158" s="52"/>
      <c r="AY158" s="52"/>
      <c r="AZ158" s="52"/>
      <c r="BA158" s="52"/>
      <c r="BB158" s="133"/>
    </row>
    <row r="159" spans="2:54" ht="12.5" x14ac:dyDescent="0.25">
      <c r="B159" s="137"/>
      <c r="C159" s="125"/>
      <c r="D159" s="125"/>
      <c r="E159" s="125"/>
      <c r="F159" s="125"/>
      <c r="G159" s="125"/>
      <c r="H159" s="125"/>
      <c r="I159" s="125"/>
      <c r="J159" s="125"/>
      <c r="K159" s="125"/>
      <c r="L159" s="125"/>
      <c r="M159" s="125"/>
      <c r="N159" s="125"/>
      <c r="O159" s="125"/>
      <c r="P159" s="125"/>
      <c r="Q159" s="18"/>
      <c r="R159" s="49"/>
      <c r="S159" s="47"/>
      <c r="T159" s="47"/>
      <c r="U159" s="49"/>
      <c r="V159" s="47"/>
      <c r="W159" s="49"/>
      <c r="X159" s="49"/>
      <c r="Y159" s="49"/>
      <c r="Z159" s="47"/>
      <c r="AA159" s="47"/>
      <c r="AB159" s="47"/>
      <c r="AC159" s="47"/>
      <c r="AD159" s="47"/>
      <c r="AE159" s="47"/>
      <c r="AF159" s="47"/>
      <c r="AG159" s="49"/>
      <c r="AH159" s="47"/>
      <c r="AI159" s="52"/>
      <c r="AJ159" s="52"/>
      <c r="AK159" s="52"/>
      <c r="AL159" s="52"/>
      <c r="AM159" s="52"/>
      <c r="AN159" s="52"/>
      <c r="AO159" s="52"/>
      <c r="AP159" s="52"/>
      <c r="AQ159" s="52"/>
      <c r="AR159" s="52"/>
      <c r="AS159" s="52"/>
      <c r="AT159" s="52"/>
      <c r="AU159" s="52"/>
      <c r="AV159" s="52"/>
      <c r="AW159" s="52"/>
      <c r="AX159" s="52"/>
      <c r="AY159" s="52"/>
      <c r="AZ159" s="52"/>
      <c r="BA159" s="52"/>
      <c r="BB159" s="133"/>
    </row>
    <row r="160" spans="2:54" ht="12.5" x14ac:dyDescent="0.25">
      <c r="B160" s="137"/>
      <c r="C160" s="125"/>
      <c r="D160" s="125"/>
      <c r="E160" s="125"/>
      <c r="F160" s="125"/>
      <c r="G160" s="125"/>
      <c r="H160" s="125"/>
      <c r="I160" s="125"/>
      <c r="J160" s="125"/>
      <c r="K160" s="125"/>
      <c r="L160" s="125"/>
      <c r="M160" s="125"/>
      <c r="N160" s="125"/>
      <c r="O160" s="125"/>
      <c r="P160" s="125"/>
      <c r="Q160" s="18"/>
      <c r="R160" s="49"/>
      <c r="S160" s="47"/>
      <c r="T160" s="49"/>
      <c r="U160" s="47"/>
      <c r="V160" s="49"/>
      <c r="W160" s="49"/>
      <c r="X160" s="49"/>
      <c r="Y160" s="49"/>
      <c r="Z160" s="49"/>
      <c r="AA160" s="47"/>
      <c r="AB160" s="47"/>
      <c r="AC160" s="47"/>
      <c r="AD160" s="47"/>
      <c r="AE160" s="47"/>
      <c r="AF160" s="47"/>
      <c r="AG160" s="49"/>
      <c r="AH160" s="47"/>
      <c r="AI160" s="52"/>
      <c r="AJ160" s="52"/>
      <c r="AK160" s="52"/>
      <c r="AL160" s="52"/>
      <c r="AM160" s="52"/>
      <c r="AN160" s="52"/>
      <c r="AO160" s="52"/>
      <c r="AP160" s="52"/>
      <c r="AQ160" s="52"/>
      <c r="AR160" s="52"/>
      <c r="AS160" s="52"/>
      <c r="AT160" s="52"/>
      <c r="AU160" s="52"/>
      <c r="AV160" s="52"/>
      <c r="AW160" s="52"/>
      <c r="AX160" s="52"/>
      <c r="AY160" s="52"/>
      <c r="AZ160" s="52"/>
      <c r="BA160" s="52"/>
      <c r="BB160" s="133"/>
    </row>
    <row r="161" spans="2:54" ht="12.5" x14ac:dyDescent="0.25">
      <c r="B161" s="137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49"/>
      <c r="S161" s="49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7"/>
      <c r="AI161" s="52"/>
      <c r="AJ161" s="52"/>
      <c r="AK161" s="52"/>
      <c r="AL161" s="52"/>
      <c r="AM161" s="52"/>
      <c r="AN161" s="52"/>
      <c r="AO161" s="52"/>
      <c r="AP161" s="52"/>
      <c r="AQ161" s="52"/>
      <c r="AR161" s="52"/>
      <c r="AS161" s="52"/>
      <c r="AT161" s="52"/>
      <c r="AU161" s="52"/>
      <c r="AV161" s="52"/>
      <c r="AW161" s="52"/>
      <c r="AX161" s="52"/>
      <c r="AY161" s="52"/>
      <c r="AZ161" s="52"/>
      <c r="BA161" s="52"/>
      <c r="BB161" s="133"/>
    </row>
    <row r="162" spans="2:54" ht="12.5" x14ac:dyDescent="0.25">
      <c r="B162" s="149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49"/>
      <c r="S162" s="49"/>
      <c r="T162" s="47"/>
      <c r="U162" s="47"/>
      <c r="V162" s="47"/>
      <c r="W162" s="47"/>
      <c r="X162" s="47"/>
      <c r="Y162" s="47"/>
      <c r="Z162" s="49"/>
      <c r="AA162" s="49"/>
      <c r="AB162" s="49"/>
      <c r="AC162" s="49"/>
      <c r="AD162" s="49"/>
      <c r="AE162" s="49"/>
      <c r="AF162" s="49"/>
      <c r="AG162" s="49"/>
      <c r="AH162" s="47"/>
      <c r="AI162" s="52"/>
      <c r="AJ162" s="52"/>
      <c r="AK162" s="52"/>
      <c r="AL162" s="52"/>
      <c r="AM162" s="52"/>
      <c r="AN162" s="52"/>
      <c r="AO162" s="52"/>
      <c r="AP162" s="52"/>
      <c r="AQ162" s="52"/>
      <c r="AR162" s="52"/>
      <c r="AS162" s="52"/>
      <c r="AT162" s="52"/>
      <c r="AU162" s="52"/>
      <c r="AV162" s="52"/>
      <c r="AW162" s="52"/>
      <c r="AX162" s="52"/>
      <c r="AY162" s="52"/>
      <c r="AZ162" s="52"/>
      <c r="BA162" s="52"/>
      <c r="BB162" s="133"/>
    </row>
    <row r="163" spans="2:54" ht="12.5" x14ac:dyDescent="0.25">
      <c r="B163" s="137"/>
      <c r="C163" s="125"/>
      <c r="D163" s="125"/>
      <c r="E163" s="125"/>
      <c r="F163" s="125"/>
      <c r="G163" s="125"/>
      <c r="H163" s="125"/>
      <c r="I163" s="125"/>
      <c r="J163" s="125"/>
      <c r="K163" s="125"/>
      <c r="L163" s="125"/>
      <c r="M163" s="125"/>
      <c r="N163" s="125"/>
      <c r="O163" s="125"/>
      <c r="P163" s="125"/>
      <c r="Q163" s="18"/>
      <c r="R163" s="47"/>
      <c r="S163" s="47"/>
      <c r="T163" s="49"/>
      <c r="U163" s="49"/>
      <c r="V163" s="49"/>
      <c r="W163" s="49"/>
      <c r="X163" s="49"/>
      <c r="Y163" s="47"/>
      <c r="Z163" s="47"/>
      <c r="AA163" s="47"/>
      <c r="AB163" s="47"/>
      <c r="AC163" s="47"/>
      <c r="AD163" s="47"/>
      <c r="AE163" s="47"/>
      <c r="AF163" s="47"/>
      <c r="AG163" s="49"/>
      <c r="AH163" s="47"/>
      <c r="AI163" s="52"/>
      <c r="AJ163" s="52"/>
      <c r="AK163" s="52"/>
      <c r="AL163" s="52"/>
      <c r="AM163" s="52"/>
      <c r="AN163" s="52"/>
      <c r="AO163" s="52"/>
      <c r="AP163" s="52"/>
      <c r="AQ163" s="52"/>
      <c r="AR163" s="52"/>
      <c r="AS163" s="52"/>
      <c r="AT163" s="52"/>
      <c r="AU163" s="52"/>
      <c r="AV163" s="52"/>
      <c r="AW163" s="52"/>
      <c r="AX163" s="52"/>
      <c r="AY163" s="52"/>
      <c r="AZ163" s="52"/>
      <c r="BA163" s="52"/>
      <c r="BB163" s="133"/>
    </row>
    <row r="164" spans="2:54" ht="12.5" x14ac:dyDescent="0.25">
      <c r="B164" s="137"/>
      <c r="C164" s="125"/>
      <c r="D164" s="125"/>
      <c r="E164" s="125"/>
      <c r="F164" s="125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8"/>
      <c r="R164" s="47"/>
      <c r="S164" s="47"/>
      <c r="T164" s="47"/>
      <c r="U164" s="47"/>
      <c r="V164" s="49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9"/>
      <c r="AH164" s="47"/>
      <c r="AI164" s="52"/>
      <c r="AJ164" s="52"/>
      <c r="AK164" s="52"/>
      <c r="AL164" s="52"/>
      <c r="AM164" s="52"/>
      <c r="AN164" s="52"/>
      <c r="AO164" s="52"/>
      <c r="AP164" s="52"/>
      <c r="AQ164" s="52"/>
      <c r="AR164" s="52"/>
      <c r="AS164" s="52"/>
      <c r="AT164" s="52"/>
      <c r="AU164" s="52"/>
      <c r="AV164" s="52"/>
      <c r="AW164" s="52"/>
      <c r="AX164" s="52"/>
      <c r="AY164" s="52"/>
      <c r="AZ164" s="52"/>
      <c r="BA164" s="52"/>
      <c r="BB164" s="133"/>
    </row>
    <row r="165" spans="2:54" ht="12.5" x14ac:dyDescent="0.25">
      <c r="B165" s="137"/>
      <c r="C165" s="125"/>
      <c r="D165" s="125"/>
      <c r="E165" s="125"/>
      <c r="F165" s="125"/>
      <c r="G165" s="125"/>
      <c r="H165" s="125"/>
      <c r="I165" s="125"/>
      <c r="J165" s="125"/>
      <c r="K165" s="125"/>
      <c r="L165" s="125"/>
      <c r="M165" s="125"/>
      <c r="N165" s="125"/>
      <c r="O165" s="125"/>
      <c r="P165" s="125"/>
      <c r="Q165" s="18"/>
      <c r="R165" s="47"/>
      <c r="S165" s="47"/>
      <c r="T165" s="47"/>
      <c r="U165" s="47"/>
      <c r="V165" s="49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9"/>
      <c r="AH165" s="47"/>
      <c r="AI165" s="52"/>
      <c r="AJ165" s="52"/>
      <c r="AK165" s="52"/>
      <c r="AL165" s="52"/>
      <c r="AM165" s="52"/>
      <c r="AN165" s="52"/>
      <c r="AO165" s="52"/>
      <c r="AP165" s="52"/>
      <c r="AQ165" s="52"/>
      <c r="AR165" s="52"/>
      <c r="AS165" s="52"/>
      <c r="AT165" s="52"/>
      <c r="AU165" s="52"/>
      <c r="AV165" s="52"/>
      <c r="AW165" s="52"/>
      <c r="AX165" s="52"/>
      <c r="AY165" s="52"/>
      <c r="AZ165" s="52"/>
      <c r="BA165" s="52"/>
      <c r="BB165" s="133"/>
    </row>
    <row r="166" spans="2:54" ht="12.5" x14ac:dyDescent="0.25">
      <c r="B166" s="137"/>
      <c r="C166" s="125"/>
      <c r="D166" s="125"/>
      <c r="E166" s="125"/>
      <c r="F166" s="125"/>
      <c r="G166" s="125"/>
      <c r="H166" s="125"/>
      <c r="I166" s="125"/>
      <c r="J166" s="125"/>
      <c r="K166" s="125"/>
      <c r="L166" s="125"/>
      <c r="M166" s="125"/>
      <c r="N166" s="125"/>
      <c r="O166" s="125"/>
      <c r="P166" s="125"/>
      <c r="Q166" s="18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9"/>
      <c r="AH166" s="47"/>
      <c r="AI166" s="52"/>
      <c r="AJ166" s="52"/>
      <c r="AK166" s="52"/>
      <c r="AL166" s="52"/>
      <c r="AM166" s="52"/>
      <c r="AN166" s="52"/>
      <c r="AO166" s="52"/>
      <c r="AP166" s="52"/>
      <c r="AQ166" s="52"/>
      <c r="AR166" s="52"/>
      <c r="AS166" s="52"/>
      <c r="AT166" s="52"/>
      <c r="AU166" s="52"/>
      <c r="AV166" s="52"/>
      <c r="AW166" s="52"/>
      <c r="AX166" s="52"/>
      <c r="AY166" s="52"/>
      <c r="AZ166" s="52"/>
      <c r="BA166" s="52"/>
      <c r="BB166" s="133"/>
    </row>
    <row r="167" spans="2:54" ht="13" thickBot="1" x14ac:dyDescent="0.3">
      <c r="B167" s="161"/>
      <c r="C167" s="162"/>
      <c r="D167" s="162"/>
      <c r="E167" s="162"/>
      <c r="F167" s="162"/>
      <c r="G167" s="162"/>
      <c r="H167" s="162"/>
      <c r="I167" s="162"/>
      <c r="J167" s="162"/>
      <c r="K167" s="162"/>
      <c r="L167" s="162"/>
      <c r="M167" s="162"/>
      <c r="N167" s="162"/>
      <c r="O167" s="162"/>
      <c r="P167" s="162"/>
      <c r="Q167" s="162"/>
      <c r="R167" s="163"/>
      <c r="S167" s="163"/>
      <c r="T167" s="163"/>
      <c r="U167" s="163"/>
      <c r="V167" s="163"/>
      <c r="W167" s="163"/>
      <c r="X167" s="163"/>
      <c r="Y167" s="163"/>
      <c r="Z167" s="163"/>
      <c r="AA167" s="163"/>
      <c r="AB167" s="163"/>
      <c r="AC167" s="163"/>
      <c r="AD167" s="163"/>
      <c r="AE167" s="163"/>
      <c r="AF167" s="163"/>
      <c r="AG167" s="163"/>
      <c r="AH167" s="151"/>
      <c r="AI167" s="152"/>
      <c r="AJ167" s="152"/>
      <c r="AK167" s="152"/>
      <c r="AL167" s="152"/>
      <c r="AM167" s="152"/>
      <c r="AN167" s="152"/>
      <c r="AO167" s="152"/>
      <c r="AP167" s="152"/>
      <c r="AQ167" s="152"/>
      <c r="AR167" s="152"/>
      <c r="AS167" s="152"/>
      <c r="AT167" s="152"/>
      <c r="AU167" s="152"/>
      <c r="AV167" s="152"/>
      <c r="AW167" s="152"/>
      <c r="AX167" s="152"/>
      <c r="AY167" s="152"/>
      <c r="AZ167" s="152"/>
      <c r="BA167" s="152"/>
      <c r="BB167" s="153"/>
    </row>
    <row r="168" spans="2:54" ht="12.5" x14ac:dyDescent="0.25"/>
    <row r="169" spans="2:54" ht="12.5" x14ac:dyDescent="0.25"/>
    <row r="170" spans="2:54" ht="12.5" x14ac:dyDescent="0.25"/>
    <row r="171" spans="2:54" ht="12.5" x14ac:dyDescent="0.25"/>
    <row r="172" spans="2:54" ht="12.5" x14ac:dyDescent="0.25"/>
    <row r="173" spans="2:54" ht="12.5" x14ac:dyDescent="0.25"/>
    <row r="174" spans="2:54" ht="12.5" x14ac:dyDescent="0.25"/>
    <row r="175" spans="2:54" ht="12.5" x14ac:dyDescent="0.25"/>
    <row r="176" spans="2:54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ht="12.5" x14ac:dyDescent="0.25"/>
    <row r="274" ht="12.5" x14ac:dyDescent="0.25"/>
    <row r="275" ht="12.5" x14ac:dyDescent="0.25"/>
    <row r="276" ht="12.5" x14ac:dyDescent="0.25"/>
    <row r="277" ht="12.5" x14ac:dyDescent="0.25"/>
    <row r="278" ht="12.5" x14ac:dyDescent="0.25"/>
    <row r="279" ht="12.5" x14ac:dyDescent="0.25"/>
    <row r="280" ht="12.5" x14ac:dyDescent="0.25"/>
    <row r="281" ht="12.5" x14ac:dyDescent="0.25"/>
    <row r="282" ht="12.5" x14ac:dyDescent="0.25"/>
    <row r="283" ht="12.5" x14ac:dyDescent="0.25"/>
    <row r="284" ht="12.5" x14ac:dyDescent="0.25"/>
    <row r="285" ht="12.5" x14ac:dyDescent="0.25"/>
    <row r="286" ht="12.5" x14ac:dyDescent="0.25"/>
    <row r="287" ht="12.5" x14ac:dyDescent="0.25"/>
    <row r="288" ht="12.5" x14ac:dyDescent="0.25"/>
    <row r="289" ht="12.5" x14ac:dyDescent="0.25"/>
    <row r="290" ht="12.5" x14ac:dyDescent="0.25"/>
    <row r="291" ht="12.5" x14ac:dyDescent="0.25"/>
    <row r="292" ht="12.5" x14ac:dyDescent="0.25"/>
    <row r="293" ht="12.5" x14ac:dyDescent="0.25"/>
    <row r="294" ht="12.5" x14ac:dyDescent="0.25"/>
    <row r="295" ht="12.5" x14ac:dyDescent="0.25"/>
    <row r="296" ht="12.5" x14ac:dyDescent="0.25"/>
    <row r="297" ht="12.5" x14ac:dyDescent="0.25"/>
    <row r="298" ht="12.5" x14ac:dyDescent="0.25"/>
    <row r="299" ht="12.5" x14ac:dyDescent="0.25"/>
    <row r="300" ht="12.5" x14ac:dyDescent="0.25"/>
    <row r="301" ht="12.5" x14ac:dyDescent="0.25"/>
    <row r="302" ht="12.5" x14ac:dyDescent="0.25"/>
    <row r="303" ht="12.5" x14ac:dyDescent="0.25"/>
    <row r="304" ht="12.5" x14ac:dyDescent="0.25"/>
    <row r="305" ht="12.5" x14ac:dyDescent="0.25"/>
    <row r="306" ht="12.5" x14ac:dyDescent="0.25"/>
    <row r="307" ht="12.5" x14ac:dyDescent="0.25"/>
    <row r="308" ht="12.5" x14ac:dyDescent="0.25"/>
    <row r="309" ht="12.5" x14ac:dyDescent="0.25"/>
    <row r="310" ht="12.5" x14ac:dyDescent="0.25"/>
    <row r="311" ht="12.5" x14ac:dyDescent="0.25"/>
    <row r="312" ht="12.5" x14ac:dyDescent="0.25"/>
    <row r="313" ht="12.5" x14ac:dyDescent="0.25"/>
    <row r="314" ht="12.5" x14ac:dyDescent="0.25"/>
    <row r="315" ht="12.5" x14ac:dyDescent="0.25"/>
    <row r="316" ht="12.5" x14ac:dyDescent="0.25"/>
    <row r="317" ht="12.5" x14ac:dyDescent="0.25"/>
    <row r="318" ht="12.5" x14ac:dyDescent="0.25"/>
    <row r="319" ht="12.5" x14ac:dyDescent="0.25"/>
    <row r="320" ht="12.5" x14ac:dyDescent="0.25"/>
    <row r="321" ht="12.5" x14ac:dyDescent="0.25"/>
    <row r="322" ht="12.5" x14ac:dyDescent="0.25"/>
    <row r="323" ht="12.5" x14ac:dyDescent="0.25"/>
    <row r="324" ht="12.5" x14ac:dyDescent="0.25"/>
    <row r="325" ht="12.5" x14ac:dyDescent="0.25"/>
    <row r="326" ht="12.5" x14ac:dyDescent="0.25"/>
    <row r="327" ht="12.5" x14ac:dyDescent="0.25"/>
    <row r="328" ht="12.5" x14ac:dyDescent="0.25"/>
    <row r="329" ht="12.5" x14ac:dyDescent="0.25"/>
    <row r="330" ht="12.5" x14ac:dyDescent="0.25"/>
    <row r="331" ht="12.5" x14ac:dyDescent="0.25"/>
    <row r="332" ht="12.5" x14ac:dyDescent="0.25"/>
    <row r="333" ht="12.5" x14ac:dyDescent="0.25"/>
    <row r="334" ht="12.5" x14ac:dyDescent="0.25"/>
    <row r="335" ht="12.5" x14ac:dyDescent="0.25"/>
    <row r="336" ht="12.5" x14ac:dyDescent="0.25"/>
    <row r="337" ht="12.5" x14ac:dyDescent="0.25"/>
    <row r="338" ht="12.5" x14ac:dyDescent="0.25"/>
    <row r="339" ht="12.5" x14ac:dyDescent="0.25"/>
    <row r="340" ht="12.5" x14ac:dyDescent="0.25"/>
    <row r="341" ht="12.5" x14ac:dyDescent="0.25"/>
    <row r="342" ht="12.5" x14ac:dyDescent="0.25"/>
    <row r="343" ht="12.5" x14ac:dyDescent="0.25"/>
    <row r="344" ht="12.5" x14ac:dyDescent="0.25"/>
    <row r="345" ht="12.5" x14ac:dyDescent="0.25"/>
    <row r="346" ht="12.5" x14ac:dyDescent="0.25"/>
    <row r="347" ht="12.5" x14ac:dyDescent="0.25"/>
    <row r="348" ht="12.5" x14ac:dyDescent="0.25"/>
    <row r="349" ht="12.5" x14ac:dyDescent="0.25"/>
    <row r="350" ht="12.5" x14ac:dyDescent="0.25"/>
    <row r="351" ht="12.5" x14ac:dyDescent="0.25"/>
    <row r="352" ht="12.5" x14ac:dyDescent="0.25"/>
    <row r="353" ht="12.5" x14ac:dyDescent="0.25"/>
    <row r="354" ht="12.5" x14ac:dyDescent="0.25"/>
    <row r="355" ht="12.5" x14ac:dyDescent="0.25"/>
    <row r="356" ht="12.5" x14ac:dyDescent="0.25"/>
    <row r="357" ht="12.5" x14ac:dyDescent="0.25"/>
    <row r="358" ht="12.5" x14ac:dyDescent="0.25"/>
    <row r="359" ht="12.5" x14ac:dyDescent="0.25"/>
    <row r="360" ht="12.5" x14ac:dyDescent="0.25"/>
    <row r="361" ht="12.5" x14ac:dyDescent="0.25"/>
    <row r="362" ht="12.5" x14ac:dyDescent="0.25"/>
    <row r="363" ht="12.5" x14ac:dyDescent="0.25"/>
    <row r="364" ht="12.5" x14ac:dyDescent="0.25"/>
    <row r="365" ht="12.5" x14ac:dyDescent="0.25"/>
    <row r="366" ht="12.5" x14ac:dyDescent="0.25"/>
    <row r="367" ht="12.5" x14ac:dyDescent="0.25"/>
    <row r="368" ht="12.5" x14ac:dyDescent="0.25"/>
    <row r="369" ht="12.5" x14ac:dyDescent="0.25"/>
    <row r="370" ht="12.5" x14ac:dyDescent="0.25"/>
    <row r="371" ht="12.5" x14ac:dyDescent="0.25"/>
    <row r="372" ht="12.5" x14ac:dyDescent="0.25"/>
    <row r="373" ht="12.5" x14ac:dyDescent="0.25"/>
    <row r="374" ht="12.5" x14ac:dyDescent="0.25"/>
    <row r="375" ht="12.5" x14ac:dyDescent="0.25"/>
    <row r="376" ht="12.5" x14ac:dyDescent="0.25"/>
    <row r="377" ht="12.5" x14ac:dyDescent="0.25"/>
    <row r="378" ht="12.5" x14ac:dyDescent="0.25"/>
    <row r="379" ht="12.5" x14ac:dyDescent="0.25"/>
    <row r="380" ht="12.5" x14ac:dyDescent="0.25"/>
    <row r="381" ht="12.5" x14ac:dyDescent="0.25"/>
    <row r="382" ht="12.5" x14ac:dyDescent="0.25"/>
    <row r="383" ht="12.5" x14ac:dyDescent="0.25"/>
    <row r="384" ht="12.5" x14ac:dyDescent="0.25"/>
    <row r="385" ht="12.5" x14ac:dyDescent="0.25"/>
    <row r="386" ht="12.5" x14ac:dyDescent="0.25"/>
    <row r="387" ht="12.5" x14ac:dyDescent="0.25"/>
    <row r="388" ht="12.5" x14ac:dyDescent="0.25"/>
    <row r="389" ht="12.5" x14ac:dyDescent="0.25"/>
    <row r="390" ht="12.5" x14ac:dyDescent="0.25"/>
    <row r="391" ht="12.5" x14ac:dyDescent="0.25"/>
    <row r="392" ht="12.5" x14ac:dyDescent="0.25"/>
    <row r="393" ht="12.5" x14ac:dyDescent="0.25"/>
    <row r="394" ht="12.5" x14ac:dyDescent="0.25"/>
    <row r="395" ht="12.5" x14ac:dyDescent="0.25"/>
    <row r="396" ht="12.5" x14ac:dyDescent="0.25"/>
    <row r="397" ht="12.5" x14ac:dyDescent="0.25"/>
    <row r="398" ht="12.5" x14ac:dyDescent="0.25"/>
    <row r="399" ht="12.5" x14ac:dyDescent="0.25"/>
    <row r="400" ht="12.5" x14ac:dyDescent="0.25"/>
    <row r="401" ht="12.5" x14ac:dyDescent="0.25"/>
    <row r="402" ht="12.5" x14ac:dyDescent="0.25"/>
    <row r="403" ht="12.5" x14ac:dyDescent="0.25"/>
    <row r="404" ht="12.5" x14ac:dyDescent="0.25"/>
    <row r="405" ht="12.5" x14ac:dyDescent="0.25"/>
    <row r="406" ht="12.5" x14ac:dyDescent="0.25"/>
    <row r="407" ht="12.5" x14ac:dyDescent="0.25"/>
    <row r="408" ht="12.5" x14ac:dyDescent="0.25"/>
    <row r="409" ht="12.5" x14ac:dyDescent="0.25"/>
    <row r="410" ht="12.5" x14ac:dyDescent="0.25"/>
    <row r="411" ht="12.5" x14ac:dyDescent="0.25"/>
    <row r="412" ht="12.5" x14ac:dyDescent="0.25"/>
    <row r="413" ht="12.5" x14ac:dyDescent="0.25"/>
    <row r="414" ht="12.5" x14ac:dyDescent="0.25"/>
    <row r="415" ht="12.5" x14ac:dyDescent="0.25"/>
    <row r="416" ht="12.5" x14ac:dyDescent="0.25"/>
    <row r="417" ht="12.5" x14ac:dyDescent="0.25"/>
    <row r="418" ht="12.5" x14ac:dyDescent="0.25"/>
    <row r="419" ht="12.5" x14ac:dyDescent="0.25"/>
    <row r="420" ht="12.5" x14ac:dyDescent="0.25"/>
    <row r="421" ht="12.5" x14ac:dyDescent="0.25"/>
    <row r="422" ht="12.5" x14ac:dyDescent="0.25"/>
    <row r="423" ht="12.5" x14ac:dyDescent="0.25"/>
    <row r="424" ht="12.5" x14ac:dyDescent="0.25"/>
    <row r="425" ht="12.5" x14ac:dyDescent="0.25"/>
    <row r="426" ht="12.5" x14ac:dyDescent="0.25"/>
    <row r="427" ht="12.5" x14ac:dyDescent="0.25"/>
    <row r="428" ht="12.5" x14ac:dyDescent="0.25"/>
    <row r="429" ht="12.5" x14ac:dyDescent="0.25"/>
    <row r="430" ht="12.5" x14ac:dyDescent="0.25"/>
    <row r="431" ht="12.5" x14ac:dyDescent="0.25"/>
    <row r="432" ht="12.5" x14ac:dyDescent="0.25"/>
    <row r="433" ht="12.5" x14ac:dyDescent="0.25"/>
    <row r="434" ht="12.5" x14ac:dyDescent="0.25"/>
    <row r="435" ht="12.5" x14ac:dyDescent="0.25"/>
    <row r="436" ht="12.5" x14ac:dyDescent="0.25"/>
    <row r="437" ht="12.5" x14ac:dyDescent="0.25"/>
    <row r="438" ht="12.5" x14ac:dyDescent="0.25"/>
    <row r="439" ht="12.5" x14ac:dyDescent="0.25"/>
    <row r="440" ht="12.5" x14ac:dyDescent="0.25"/>
    <row r="441" ht="12.5" x14ac:dyDescent="0.25"/>
    <row r="442" ht="12.5" x14ac:dyDescent="0.25"/>
    <row r="443" ht="12.5" x14ac:dyDescent="0.25"/>
    <row r="444" ht="12.5" x14ac:dyDescent="0.25"/>
    <row r="445" ht="12.5" x14ac:dyDescent="0.25"/>
    <row r="446" ht="12.5" x14ac:dyDescent="0.25"/>
    <row r="447" ht="12.5" x14ac:dyDescent="0.25"/>
    <row r="448" ht="12.5" x14ac:dyDescent="0.25"/>
    <row r="449" ht="12.5" x14ac:dyDescent="0.25"/>
    <row r="450" ht="12.5" x14ac:dyDescent="0.25"/>
    <row r="451" ht="12.5" x14ac:dyDescent="0.25"/>
    <row r="452" ht="12.5" x14ac:dyDescent="0.25"/>
    <row r="453" ht="12.5" x14ac:dyDescent="0.25"/>
    <row r="454" ht="12.5" x14ac:dyDescent="0.25"/>
    <row r="455" ht="12.5" x14ac:dyDescent="0.25"/>
    <row r="456" ht="12.5" x14ac:dyDescent="0.25"/>
    <row r="457" ht="12.5" x14ac:dyDescent="0.25"/>
    <row r="458" ht="12.5" x14ac:dyDescent="0.25"/>
    <row r="459" ht="12.5" x14ac:dyDescent="0.25"/>
    <row r="460" ht="12.5" x14ac:dyDescent="0.25"/>
    <row r="461" ht="12.5" x14ac:dyDescent="0.25"/>
    <row r="462" ht="12.5" x14ac:dyDescent="0.25"/>
    <row r="463" ht="12.5" x14ac:dyDescent="0.25"/>
    <row r="464" ht="12.5" x14ac:dyDescent="0.25"/>
    <row r="465" ht="12.5" x14ac:dyDescent="0.25"/>
    <row r="466" ht="12.5" x14ac:dyDescent="0.25"/>
    <row r="467" ht="12.5" x14ac:dyDescent="0.25"/>
    <row r="468" ht="12.5" x14ac:dyDescent="0.25"/>
    <row r="469" ht="12.5" x14ac:dyDescent="0.25"/>
    <row r="470" ht="12.5" x14ac:dyDescent="0.25"/>
    <row r="471" ht="12.5" x14ac:dyDescent="0.25"/>
    <row r="472" ht="12.5" x14ac:dyDescent="0.25"/>
    <row r="473" ht="12.5" x14ac:dyDescent="0.25"/>
    <row r="474" ht="12.5" x14ac:dyDescent="0.25"/>
    <row r="475" ht="12.5" x14ac:dyDescent="0.25"/>
    <row r="476" ht="12.5" x14ac:dyDescent="0.25"/>
    <row r="477" ht="12.5" x14ac:dyDescent="0.25"/>
    <row r="478" ht="12.5" x14ac:dyDescent="0.25"/>
    <row r="479" ht="12.5" x14ac:dyDescent="0.25"/>
    <row r="480" ht="12.5" x14ac:dyDescent="0.25"/>
    <row r="481" ht="12.5" x14ac:dyDescent="0.25"/>
    <row r="482" ht="12.5" x14ac:dyDescent="0.25"/>
    <row r="483" ht="12.5" x14ac:dyDescent="0.25"/>
    <row r="484" ht="12.5" x14ac:dyDescent="0.25"/>
    <row r="485" ht="12.5" x14ac:dyDescent="0.25"/>
    <row r="486" ht="12.5" x14ac:dyDescent="0.25"/>
    <row r="487" ht="12.5" x14ac:dyDescent="0.25"/>
    <row r="488" ht="12.5" x14ac:dyDescent="0.25"/>
    <row r="489" ht="12.5" x14ac:dyDescent="0.25"/>
    <row r="490" ht="12.5" x14ac:dyDescent="0.25"/>
    <row r="491" ht="12.5" x14ac:dyDescent="0.25"/>
    <row r="492" ht="12.5" x14ac:dyDescent="0.25"/>
    <row r="493" ht="12.5" x14ac:dyDescent="0.25"/>
    <row r="494" ht="12.5" x14ac:dyDescent="0.25"/>
    <row r="495" ht="12.5" x14ac:dyDescent="0.25"/>
    <row r="496" ht="12.5" x14ac:dyDescent="0.25"/>
    <row r="497" ht="12.5" x14ac:dyDescent="0.25"/>
    <row r="498" ht="12.5" x14ac:dyDescent="0.25"/>
    <row r="499" ht="12.5" x14ac:dyDescent="0.25"/>
    <row r="500" ht="12.5" x14ac:dyDescent="0.25"/>
    <row r="501" ht="12.5" x14ac:dyDescent="0.25"/>
    <row r="502" ht="12.5" x14ac:dyDescent="0.25"/>
    <row r="503" ht="12.5" x14ac:dyDescent="0.25"/>
    <row r="504" ht="12.5" x14ac:dyDescent="0.25"/>
    <row r="505" ht="12.5" x14ac:dyDescent="0.25"/>
    <row r="506" ht="12.5" x14ac:dyDescent="0.25"/>
    <row r="507" ht="12.5" x14ac:dyDescent="0.25"/>
    <row r="508" ht="12.5" x14ac:dyDescent="0.25"/>
    <row r="509" ht="12.5" x14ac:dyDescent="0.25"/>
    <row r="510" ht="12.5" x14ac:dyDescent="0.25"/>
    <row r="511" ht="12.5" x14ac:dyDescent="0.25"/>
    <row r="512" ht="12.5" x14ac:dyDescent="0.25"/>
    <row r="513" ht="12.5" x14ac:dyDescent="0.25"/>
    <row r="514" ht="12.5" x14ac:dyDescent="0.25"/>
    <row r="515" ht="12.5" x14ac:dyDescent="0.25"/>
    <row r="516" ht="12.5" x14ac:dyDescent="0.25"/>
    <row r="517" ht="12.5" x14ac:dyDescent="0.25"/>
    <row r="518" ht="12.5" x14ac:dyDescent="0.25"/>
    <row r="519" ht="12.5" x14ac:dyDescent="0.25"/>
    <row r="520" ht="12.5" x14ac:dyDescent="0.25"/>
    <row r="521" ht="12.5" x14ac:dyDescent="0.25"/>
    <row r="522" ht="12.5" x14ac:dyDescent="0.25"/>
    <row r="523" ht="12.5" x14ac:dyDescent="0.25"/>
    <row r="524" ht="12.5" x14ac:dyDescent="0.25"/>
    <row r="525" ht="12.5" x14ac:dyDescent="0.25"/>
    <row r="526" ht="12.5" x14ac:dyDescent="0.25"/>
    <row r="527" ht="12.5" x14ac:dyDescent="0.25"/>
    <row r="528" ht="12.5" x14ac:dyDescent="0.25"/>
    <row r="529" ht="12.5" x14ac:dyDescent="0.25"/>
    <row r="530" ht="12.5" x14ac:dyDescent="0.25"/>
    <row r="531" ht="12.5" x14ac:dyDescent="0.25"/>
    <row r="532" ht="12.5" x14ac:dyDescent="0.25"/>
    <row r="533" ht="12.5" x14ac:dyDescent="0.25"/>
    <row r="534" ht="12.5" x14ac:dyDescent="0.25"/>
    <row r="535" ht="12.5" x14ac:dyDescent="0.25"/>
    <row r="536" ht="12.5" x14ac:dyDescent="0.25"/>
    <row r="537" ht="12.5" x14ac:dyDescent="0.25"/>
    <row r="538" ht="12.5" x14ac:dyDescent="0.25"/>
    <row r="539" ht="12.5" x14ac:dyDescent="0.25"/>
    <row r="540" ht="12.5" x14ac:dyDescent="0.25"/>
    <row r="541" ht="12.5" x14ac:dyDescent="0.25"/>
    <row r="542" ht="12.5" x14ac:dyDescent="0.25"/>
    <row r="543" ht="12.5" x14ac:dyDescent="0.25"/>
    <row r="544" ht="12.5" x14ac:dyDescent="0.25"/>
    <row r="545" ht="12.5" x14ac:dyDescent="0.25"/>
    <row r="546" ht="12.5" x14ac:dyDescent="0.25"/>
    <row r="547" ht="12.5" x14ac:dyDescent="0.25"/>
    <row r="548" ht="12.5" x14ac:dyDescent="0.25"/>
    <row r="549" ht="12.5" x14ac:dyDescent="0.25"/>
    <row r="550" ht="12.5" x14ac:dyDescent="0.25"/>
    <row r="551" ht="12.5" x14ac:dyDescent="0.25"/>
    <row r="552" ht="12.5" x14ac:dyDescent="0.25"/>
    <row r="553" ht="12.5" x14ac:dyDescent="0.25"/>
    <row r="554" ht="12.5" x14ac:dyDescent="0.25"/>
    <row r="555" ht="12.5" x14ac:dyDescent="0.25"/>
    <row r="556" ht="12.5" x14ac:dyDescent="0.25"/>
    <row r="557" ht="12.5" x14ac:dyDescent="0.25"/>
    <row r="558" ht="12.5" x14ac:dyDescent="0.25"/>
    <row r="559" ht="12.5" x14ac:dyDescent="0.25"/>
    <row r="560" ht="12.5" x14ac:dyDescent="0.25"/>
    <row r="561" ht="12.5" x14ac:dyDescent="0.25"/>
    <row r="562" ht="12.5" x14ac:dyDescent="0.25"/>
    <row r="563" ht="12.5" x14ac:dyDescent="0.25"/>
    <row r="564" ht="12.5" x14ac:dyDescent="0.25"/>
    <row r="565" ht="12.5" x14ac:dyDescent="0.25"/>
    <row r="566" ht="12.5" x14ac:dyDescent="0.25"/>
    <row r="567" ht="12.5" x14ac:dyDescent="0.25"/>
    <row r="568" ht="12.5" x14ac:dyDescent="0.25"/>
    <row r="569" ht="12.5" x14ac:dyDescent="0.25"/>
    <row r="570" ht="12.5" x14ac:dyDescent="0.25"/>
    <row r="571" ht="12.5" x14ac:dyDescent="0.25"/>
    <row r="572" ht="12.5" x14ac:dyDescent="0.25"/>
    <row r="573" ht="12.5" x14ac:dyDescent="0.25"/>
    <row r="574" ht="12.5" x14ac:dyDescent="0.25"/>
    <row r="575" ht="12.5" x14ac:dyDescent="0.25"/>
    <row r="576" ht="12.5" x14ac:dyDescent="0.25"/>
    <row r="577" ht="12.5" x14ac:dyDescent="0.25"/>
    <row r="578" ht="12.5" x14ac:dyDescent="0.25"/>
    <row r="579" ht="12.5" x14ac:dyDescent="0.25"/>
    <row r="580" ht="12.5" x14ac:dyDescent="0.25"/>
    <row r="581" ht="12.5" x14ac:dyDescent="0.25"/>
    <row r="582" ht="12.5" x14ac:dyDescent="0.25"/>
    <row r="583" ht="12.5" x14ac:dyDescent="0.25"/>
    <row r="584" ht="12.5" x14ac:dyDescent="0.25"/>
    <row r="585" ht="12.5" x14ac:dyDescent="0.25"/>
    <row r="586" ht="12.5" x14ac:dyDescent="0.25"/>
    <row r="587" ht="12.5" x14ac:dyDescent="0.25"/>
    <row r="588" ht="12.5" x14ac:dyDescent="0.25"/>
    <row r="589" ht="12.5" x14ac:dyDescent="0.25"/>
    <row r="590" ht="12.5" x14ac:dyDescent="0.25"/>
    <row r="591" ht="12.5" x14ac:dyDescent="0.25"/>
    <row r="592" ht="12.5" x14ac:dyDescent="0.25"/>
    <row r="593" ht="12.5" x14ac:dyDescent="0.25"/>
    <row r="594" ht="12.5" x14ac:dyDescent="0.25"/>
    <row r="595" ht="12.5" x14ac:dyDescent="0.25"/>
    <row r="596" ht="12.5" x14ac:dyDescent="0.25"/>
    <row r="597" ht="12.5" x14ac:dyDescent="0.25"/>
    <row r="598" ht="12.5" x14ac:dyDescent="0.25"/>
    <row r="599" ht="12.5" x14ac:dyDescent="0.25"/>
    <row r="600" ht="12.5" x14ac:dyDescent="0.25"/>
    <row r="601" ht="12.5" x14ac:dyDescent="0.25"/>
    <row r="602" ht="12.5" x14ac:dyDescent="0.25"/>
    <row r="603" ht="12.5" x14ac:dyDescent="0.25"/>
    <row r="604" ht="12.5" x14ac:dyDescent="0.25"/>
    <row r="605" ht="12.5" x14ac:dyDescent="0.25"/>
    <row r="606" ht="12.5" x14ac:dyDescent="0.25"/>
    <row r="607" ht="12.5" x14ac:dyDescent="0.25"/>
    <row r="608" ht="12.5" x14ac:dyDescent="0.25"/>
    <row r="609" ht="12.5" x14ac:dyDescent="0.25"/>
    <row r="610" ht="12.5" x14ac:dyDescent="0.25"/>
    <row r="611" ht="12.5" x14ac:dyDescent="0.25"/>
    <row r="612" ht="12.5" x14ac:dyDescent="0.25"/>
    <row r="613" ht="12.5" x14ac:dyDescent="0.25"/>
    <row r="614" ht="12.5" x14ac:dyDescent="0.25"/>
    <row r="615" ht="12.5" x14ac:dyDescent="0.25"/>
    <row r="616" ht="12.5" x14ac:dyDescent="0.25"/>
    <row r="617" ht="12.5" x14ac:dyDescent="0.25"/>
    <row r="618" ht="12.5" x14ac:dyDescent="0.25"/>
    <row r="619" ht="12.5" x14ac:dyDescent="0.25"/>
    <row r="620" ht="12.5" x14ac:dyDescent="0.25"/>
    <row r="621" ht="12.5" x14ac:dyDescent="0.25"/>
    <row r="622" ht="12.5" x14ac:dyDescent="0.25"/>
    <row r="623" ht="12.5" x14ac:dyDescent="0.25"/>
    <row r="624" ht="12.5" x14ac:dyDescent="0.25"/>
    <row r="625" ht="12.5" x14ac:dyDescent="0.25"/>
    <row r="626" ht="12.5" x14ac:dyDescent="0.25"/>
    <row r="627" ht="12.5" x14ac:dyDescent="0.25"/>
    <row r="628" ht="12.5" x14ac:dyDescent="0.25"/>
    <row r="629" ht="12.5" x14ac:dyDescent="0.25"/>
    <row r="630" ht="12.5" x14ac:dyDescent="0.25"/>
    <row r="631" ht="12.5" x14ac:dyDescent="0.25"/>
    <row r="632" ht="12.5" x14ac:dyDescent="0.25"/>
    <row r="633" ht="12.5" x14ac:dyDescent="0.25"/>
    <row r="634" ht="12.5" x14ac:dyDescent="0.25"/>
    <row r="635" ht="12.5" x14ac:dyDescent="0.25"/>
    <row r="636" ht="12.5" x14ac:dyDescent="0.25"/>
    <row r="637" ht="12.5" x14ac:dyDescent="0.25"/>
    <row r="638" ht="12.5" x14ac:dyDescent="0.25"/>
    <row r="639" ht="12.5" x14ac:dyDescent="0.25"/>
    <row r="640" ht="12.5" x14ac:dyDescent="0.25"/>
    <row r="641" ht="12.5" x14ac:dyDescent="0.25"/>
    <row r="642" ht="12.5" x14ac:dyDescent="0.25"/>
    <row r="643" ht="12.5" x14ac:dyDescent="0.25"/>
    <row r="644" ht="12.5" x14ac:dyDescent="0.25"/>
    <row r="645" ht="12.5" x14ac:dyDescent="0.25"/>
    <row r="646" ht="12.5" x14ac:dyDescent="0.25"/>
    <row r="647" ht="12.5" x14ac:dyDescent="0.25"/>
    <row r="648" ht="12.5" x14ac:dyDescent="0.25"/>
    <row r="649" ht="12.5" x14ac:dyDescent="0.25"/>
    <row r="650" ht="12.5" x14ac:dyDescent="0.25"/>
    <row r="651" ht="12.5" x14ac:dyDescent="0.25"/>
    <row r="652" ht="12.5" x14ac:dyDescent="0.25"/>
    <row r="653" ht="12.5" x14ac:dyDescent="0.25"/>
    <row r="654" ht="12.5" x14ac:dyDescent="0.25"/>
    <row r="655" ht="12.5" x14ac:dyDescent="0.25"/>
    <row r="656" ht="12.5" x14ac:dyDescent="0.25"/>
    <row r="657" ht="12.5" x14ac:dyDescent="0.25"/>
    <row r="658" ht="12.5" x14ac:dyDescent="0.25"/>
    <row r="659" ht="12.5" x14ac:dyDescent="0.25"/>
    <row r="660" ht="12.5" x14ac:dyDescent="0.25"/>
    <row r="661" ht="12.5" x14ac:dyDescent="0.25"/>
    <row r="662" ht="12.5" x14ac:dyDescent="0.25"/>
    <row r="663" ht="12.5" x14ac:dyDescent="0.25"/>
    <row r="664" ht="12.5" x14ac:dyDescent="0.25"/>
    <row r="665" ht="12.5" x14ac:dyDescent="0.25"/>
    <row r="666" ht="12.5" x14ac:dyDescent="0.25"/>
    <row r="667" ht="12.5" x14ac:dyDescent="0.25"/>
    <row r="668" ht="12.5" x14ac:dyDescent="0.25"/>
    <row r="669" ht="12.5" x14ac:dyDescent="0.25"/>
    <row r="670" ht="12.5" x14ac:dyDescent="0.25"/>
    <row r="671" ht="12.5" x14ac:dyDescent="0.25"/>
    <row r="672" ht="12.5" x14ac:dyDescent="0.25"/>
    <row r="673" ht="12.5" x14ac:dyDescent="0.25"/>
    <row r="674" ht="12.5" x14ac:dyDescent="0.25"/>
    <row r="675" ht="12.5" x14ac:dyDescent="0.25"/>
    <row r="676" ht="12.5" x14ac:dyDescent="0.25"/>
    <row r="677" ht="12.5" x14ac:dyDescent="0.25"/>
    <row r="678" ht="12.5" x14ac:dyDescent="0.25"/>
    <row r="679" ht="12.5" x14ac:dyDescent="0.25"/>
    <row r="680" ht="12.5" x14ac:dyDescent="0.25"/>
    <row r="681" ht="12.5" x14ac:dyDescent="0.25"/>
    <row r="682" ht="12.5" x14ac:dyDescent="0.25"/>
    <row r="683" ht="12.5" x14ac:dyDescent="0.25"/>
    <row r="684" ht="12.5" x14ac:dyDescent="0.25"/>
    <row r="685" ht="12.5" x14ac:dyDescent="0.25"/>
    <row r="686" ht="12.5" x14ac:dyDescent="0.25"/>
    <row r="687" ht="12.5" x14ac:dyDescent="0.25"/>
    <row r="688" ht="12.5" x14ac:dyDescent="0.25"/>
    <row r="689" ht="12.5" x14ac:dyDescent="0.25"/>
    <row r="690" ht="12.5" x14ac:dyDescent="0.25"/>
    <row r="691" ht="12.5" x14ac:dyDescent="0.25"/>
    <row r="692" ht="12.5" x14ac:dyDescent="0.25"/>
    <row r="693" ht="12.5" x14ac:dyDescent="0.25"/>
    <row r="694" ht="12.5" x14ac:dyDescent="0.25"/>
    <row r="695" ht="12.5" x14ac:dyDescent="0.25"/>
    <row r="696" ht="12.5" x14ac:dyDescent="0.25"/>
    <row r="697" ht="12.5" x14ac:dyDescent="0.25"/>
    <row r="698" ht="12.5" x14ac:dyDescent="0.25"/>
    <row r="699" ht="12.5" x14ac:dyDescent="0.25"/>
    <row r="700" ht="12.5" x14ac:dyDescent="0.25"/>
    <row r="701" ht="12.5" x14ac:dyDescent="0.25"/>
    <row r="702" ht="12.5" x14ac:dyDescent="0.25"/>
    <row r="703" ht="12.5" x14ac:dyDescent="0.25"/>
    <row r="704" ht="12.5" x14ac:dyDescent="0.25"/>
    <row r="705" ht="12.5" x14ac:dyDescent="0.25"/>
    <row r="706" ht="12.5" x14ac:dyDescent="0.25"/>
    <row r="707" ht="12.5" x14ac:dyDescent="0.25"/>
    <row r="708" ht="12.5" x14ac:dyDescent="0.25"/>
    <row r="709" ht="12.5" x14ac:dyDescent="0.25"/>
    <row r="710" ht="12.5" x14ac:dyDescent="0.25"/>
    <row r="711" ht="12.5" x14ac:dyDescent="0.25"/>
    <row r="712" ht="12.5" x14ac:dyDescent="0.25"/>
    <row r="713" ht="12.5" x14ac:dyDescent="0.25"/>
    <row r="714" ht="12.5" x14ac:dyDescent="0.25"/>
    <row r="715" ht="12.5" x14ac:dyDescent="0.25"/>
    <row r="716" ht="12.5" x14ac:dyDescent="0.25"/>
    <row r="717" ht="12.5" x14ac:dyDescent="0.25"/>
    <row r="718" ht="12.5" x14ac:dyDescent="0.25"/>
    <row r="719" ht="12.5" x14ac:dyDescent="0.25"/>
    <row r="720" ht="12.5" x14ac:dyDescent="0.25"/>
    <row r="721" ht="12.5" x14ac:dyDescent="0.25"/>
    <row r="722" ht="12.5" x14ac:dyDescent="0.25"/>
    <row r="723" ht="12.5" x14ac:dyDescent="0.25"/>
    <row r="724" ht="12.5" x14ac:dyDescent="0.25"/>
    <row r="725" ht="12.5" x14ac:dyDescent="0.25"/>
    <row r="726" ht="12.5" x14ac:dyDescent="0.25"/>
    <row r="727" ht="12.5" x14ac:dyDescent="0.25"/>
    <row r="728" ht="12.5" x14ac:dyDescent="0.25"/>
    <row r="729" ht="12.5" x14ac:dyDescent="0.25"/>
    <row r="730" ht="12.5" x14ac:dyDescent="0.25"/>
    <row r="731" ht="12.5" x14ac:dyDescent="0.25"/>
    <row r="732" ht="12.5" x14ac:dyDescent="0.25"/>
    <row r="733" ht="12.5" x14ac:dyDescent="0.25"/>
    <row r="734" ht="12.5" x14ac:dyDescent="0.25"/>
    <row r="735" ht="12.5" x14ac:dyDescent="0.25"/>
    <row r="736" ht="12.5" x14ac:dyDescent="0.25"/>
    <row r="737" ht="12.5" x14ac:dyDescent="0.25"/>
    <row r="738" ht="12.5" x14ac:dyDescent="0.25"/>
    <row r="739" ht="12.5" x14ac:dyDescent="0.25"/>
    <row r="740" ht="12.5" x14ac:dyDescent="0.25"/>
    <row r="741" ht="12.5" x14ac:dyDescent="0.25"/>
    <row r="742" ht="12.5" x14ac:dyDescent="0.25"/>
    <row r="743" ht="12.5" x14ac:dyDescent="0.25"/>
    <row r="744" ht="12.5" x14ac:dyDescent="0.25"/>
    <row r="745" ht="12.5" x14ac:dyDescent="0.25"/>
    <row r="746" ht="12.5" x14ac:dyDescent="0.25"/>
    <row r="747" ht="12.5" x14ac:dyDescent="0.25"/>
    <row r="748" ht="12.5" x14ac:dyDescent="0.25"/>
    <row r="749" ht="12.5" x14ac:dyDescent="0.25"/>
    <row r="750" ht="12.5" x14ac:dyDescent="0.25"/>
    <row r="751" ht="12.5" x14ac:dyDescent="0.25"/>
    <row r="752" ht="12.5" x14ac:dyDescent="0.25"/>
    <row r="753" ht="12.5" x14ac:dyDescent="0.25"/>
    <row r="754" ht="12.5" x14ac:dyDescent="0.25"/>
    <row r="755" ht="12.5" x14ac:dyDescent="0.25"/>
    <row r="756" ht="12.5" x14ac:dyDescent="0.25"/>
    <row r="757" ht="12.5" x14ac:dyDescent="0.25"/>
    <row r="758" ht="12.5" x14ac:dyDescent="0.25"/>
    <row r="759" ht="12.5" x14ac:dyDescent="0.25"/>
    <row r="760" ht="12.5" x14ac:dyDescent="0.25"/>
    <row r="761" ht="12.5" x14ac:dyDescent="0.25"/>
    <row r="762" ht="12.5" x14ac:dyDescent="0.25"/>
    <row r="763" ht="12.5" x14ac:dyDescent="0.25"/>
    <row r="764" ht="12.5" x14ac:dyDescent="0.25"/>
    <row r="765" ht="12.5" x14ac:dyDescent="0.25"/>
    <row r="766" ht="12.5" x14ac:dyDescent="0.25"/>
    <row r="767" ht="12.5" x14ac:dyDescent="0.25"/>
    <row r="768" ht="12.5" x14ac:dyDescent="0.25"/>
    <row r="769" ht="12.5" x14ac:dyDescent="0.25"/>
    <row r="770" ht="12.5" x14ac:dyDescent="0.25"/>
    <row r="771" ht="12.5" x14ac:dyDescent="0.25"/>
    <row r="772" ht="12.5" x14ac:dyDescent="0.25"/>
    <row r="773" ht="12.5" x14ac:dyDescent="0.25"/>
    <row r="774" ht="12.5" x14ac:dyDescent="0.25"/>
    <row r="775" ht="12.5" x14ac:dyDescent="0.25"/>
    <row r="776" ht="12.5" x14ac:dyDescent="0.25"/>
    <row r="777" ht="12.5" x14ac:dyDescent="0.25"/>
    <row r="778" ht="12.5" x14ac:dyDescent="0.25"/>
    <row r="779" ht="12.5" x14ac:dyDescent="0.25"/>
    <row r="780" ht="12.5" x14ac:dyDescent="0.25"/>
    <row r="781" ht="12.5" x14ac:dyDescent="0.25"/>
    <row r="782" ht="12.5" x14ac:dyDescent="0.25"/>
    <row r="783" ht="12.5" x14ac:dyDescent="0.25"/>
    <row r="784" ht="12.5" x14ac:dyDescent="0.25"/>
    <row r="785" ht="12.5" x14ac:dyDescent="0.25"/>
    <row r="786" ht="12.5" x14ac:dyDescent="0.25"/>
    <row r="787" ht="12.5" x14ac:dyDescent="0.25"/>
    <row r="788" ht="12.5" x14ac:dyDescent="0.25"/>
    <row r="789" ht="12.5" x14ac:dyDescent="0.25"/>
    <row r="790" ht="12.5" x14ac:dyDescent="0.25"/>
    <row r="791" ht="12.5" x14ac:dyDescent="0.25"/>
    <row r="792" ht="12.5" x14ac:dyDescent="0.25"/>
    <row r="793" ht="12.5" x14ac:dyDescent="0.25"/>
    <row r="794" ht="12.5" x14ac:dyDescent="0.25"/>
    <row r="795" ht="12.5" x14ac:dyDescent="0.25"/>
    <row r="796" ht="12.5" x14ac:dyDescent="0.25"/>
    <row r="797" ht="12.5" x14ac:dyDescent="0.25"/>
    <row r="798" ht="12.5" x14ac:dyDescent="0.25"/>
    <row r="799" ht="12.5" x14ac:dyDescent="0.25"/>
    <row r="800" ht="12.5" x14ac:dyDescent="0.25"/>
    <row r="801" ht="12.5" x14ac:dyDescent="0.25"/>
    <row r="802" ht="12.5" x14ac:dyDescent="0.25"/>
    <row r="803" ht="12.5" x14ac:dyDescent="0.25"/>
    <row r="804" ht="12.5" x14ac:dyDescent="0.25"/>
    <row r="805" ht="12.5" x14ac:dyDescent="0.25"/>
    <row r="806" ht="12.5" x14ac:dyDescent="0.25"/>
    <row r="807" ht="12.5" x14ac:dyDescent="0.25"/>
    <row r="808" ht="12.5" x14ac:dyDescent="0.25"/>
    <row r="809" ht="12.5" x14ac:dyDescent="0.25"/>
    <row r="810" ht="12.5" x14ac:dyDescent="0.25"/>
    <row r="811" ht="12.5" x14ac:dyDescent="0.25"/>
    <row r="812" ht="12.5" x14ac:dyDescent="0.25"/>
    <row r="813" ht="12.5" x14ac:dyDescent="0.25"/>
    <row r="814" ht="12.5" x14ac:dyDescent="0.25"/>
    <row r="815" ht="12.5" x14ac:dyDescent="0.25"/>
    <row r="816" ht="12.5" x14ac:dyDescent="0.25"/>
    <row r="817" ht="12.5" x14ac:dyDescent="0.25"/>
    <row r="818" ht="12.5" x14ac:dyDescent="0.25"/>
    <row r="819" ht="12.5" x14ac:dyDescent="0.25"/>
    <row r="820" ht="12.5" x14ac:dyDescent="0.25"/>
    <row r="821" ht="12.5" x14ac:dyDescent="0.25"/>
    <row r="822" ht="12.5" x14ac:dyDescent="0.25"/>
    <row r="823" ht="12.5" x14ac:dyDescent="0.25"/>
    <row r="824" ht="12.5" x14ac:dyDescent="0.25"/>
    <row r="825" ht="12.5" x14ac:dyDescent="0.25"/>
    <row r="826" ht="12.5" x14ac:dyDescent="0.25"/>
    <row r="827" ht="12.5" x14ac:dyDescent="0.25"/>
    <row r="828" ht="12.5" x14ac:dyDescent="0.25"/>
    <row r="829" ht="12.5" x14ac:dyDescent="0.25"/>
    <row r="830" ht="12.5" x14ac:dyDescent="0.25"/>
    <row r="831" ht="12.5" x14ac:dyDescent="0.25"/>
    <row r="832" ht="12.5" x14ac:dyDescent="0.25"/>
    <row r="833" ht="12.5" x14ac:dyDescent="0.25"/>
    <row r="834" ht="12.5" x14ac:dyDescent="0.25"/>
    <row r="835" ht="12.5" x14ac:dyDescent="0.25"/>
    <row r="836" ht="12.5" x14ac:dyDescent="0.25"/>
    <row r="837" ht="12.5" x14ac:dyDescent="0.25"/>
    <row r="838" ht="12.5" x14ac:dyDescent="0.25"/>
    <row r="839" ht="12.5" x14ac:dyDescent="0.25"/>
    <row r="840" ht="12.5" x14ac:dyDescent="0.25"/>
    <row r="841" ht="12.5" x14ac:dyDescent="0.25"/>
    <row r="842" ht="12.5" x14ac:dyDescent="0.25"/>
    <row r="843" ht="12.5" x14ac:dyDescent="0.25"/>
    <row r="844" ht="12.5" x14ac:dyDescent="0.25"/>
    <row r="845" ht="12.5" x14ac:dyDescent="0.25"/>
    <row r="846" ht="12.5" x14ac:dyDescent="0.25"/>
    <row r="847" ht="12.5" x14ac:dyDescent="0.25"/>
    <row r="848" ht="12.5" x14ac:dyDescent="0.25"/>
    <row r="849" ht="12.5" x14ac:dyDescent="0.25"/>
    <row r="850" ht="12.5" x14ac:dyDescent="0.25"/>
    <row r="851" ht="12.5" x14ac:dyDescent="0.25"/>
    <row r="852" ht="12.5" x14ac:dyDescent="0.25"/>
    <row r="853" ht="12.5" x14ac:dyDescent="0.25"/>
    <row r="854" ht="12.5" x14ac:dyDescent="0.25"/>
    <row r="855" ht="12.5" x14ac:dyDescent="0.25"/>
    <row r="856" ht="12.5" x14ac:dyDescent="0.25"/>
    <row r="857" ht="12.5" x14ac:dyDescent="0.25"/>
    <row r="858" ht="12.5" x14ac:dyDescent="0.25"/>
    <row r="859" ht="12.5" x14ac:dyDescent="0.25"/>
    <row r="860" ht="12.5" x14ac:dyDescent="0.25"/>
    <row r="861" ht="12.5" x14ac:dyDescent="0.25"/>
    <row r="862" ht="12.5" x14ac:dyDescent="0.25"/>
    <row r="863" ht="12.5" x14ac:dyDescent="0.25"/>
    <row r="864" ht="12.5" x14ac:dyDescent="0.25"/>
    <row r="865" ht="12.5" x14ac:dyDescent="0.25"/>
    <row r="866" ht="12.5" x14ac:dyDescent="0.25"/>
    <row r="867" ht="12.5" x14ac:dyDescent="0.25"/>
    <row r="868" ht="12.5" x14ac:dyDescent="0.25"/>
    <row r="869" ht="12.5" x14ac:dyDescent="0.25"/>
    <row r="870" ht="12.5" x14ac:dyDescent="0.25"/>
    <row r="871" ht="12.5" x14ac:dyDescent="0.25"/>
    <row r="872" ht="12.5" x14ac:dyDescent="0.25"/>
    <row r="873" ht="12.5" x14ac:dyDescent="0.25"/>
    <row r="874" ht="12.5" x14ac:dyDescent="0.25"/>
    <row r="875" ht="12.5" x14ac:dyDescent="0.25"/>
    <row r="876" ht="12.5" x14ac:dyDescent="0.25"/>
    <row r="877" ht="12.5" x14ac:dyDescent="0.25"/>
    <row r="878" ht="12.5" x14ac:dyDescent="0.25"/>
    <row r="879" ht="12.5" x14ac:dyDescent="0.25"/>
    <row r="880" ht="12.5" x14ac:dyDescent="0.25"/>
    <row r="881" ht="12.5" x14ac:dyDescent="0.25"/>
    <row r="882" ht="12.5" x14ac:dyDescent="0.25"/>
    <row r="883" ht="12.5" x14ac:dyDescent="0.25"/>
    <row r="884" ht="12.5" x14ac:dyDescent="0.25"/>
    <row r="885" ht="12.5" x14ac:dyDescent="0.25"/>
    <row r="886" ht="12.5" x14ac:dyDescent="0.25"/>
    <row r="887" ht="12.5" x14ac:dyDescent="0.25"/>
    <row r="888" ht="12.5" x14ac:dyDescent="0.25"/>
    <row r="889" ht="12.5" x14ac:dyDescent="0.25"/>
    <row r="890" ht="12.5" x14ac:dyDescent="0.25"/>
    <row r="891" ht="12.5" x14ac:dyDescent="0.25"/>
    <row r="892" ht="12.5" x14ac:dyDescent="0.25"/>
    <row r="893" ht="12.5" x14ac:dyDescent="0.25"/>
    <row r="894" ht="12.5" x14ac:dyDescent="0.25"/>
    <row r="895" ht="12.5" x14ac:dyDescent="0.25"/>
    <row r="896" ht="12.5" x14ac:dyDescent="0.25"/>
    <row r="897" ht="12.5" x14ac:dyDescent="0.25"/>
    <row r="898" ht="12.5" x14ac:dyDescent="0.25"/>
    <row r="899" ht="12.5" x14ac:dyDescent="0.25"/>
    <row r="900" ht="12.5" x14ac:dyDescent="0.25"/>
    <row r="901" ht="12.5" x14ac:dyDescent="0.25"/>
    <row r="902" ht="12.5" x14ac:dyDescent="0.25"/>
    <row r="903" ht="12.5" x14ac:dyDescent="0.25"/>
    <row r="904" ht="12.5" x14ac:dyDescent="0.25"/>
    <row r="905" ht="12.5" x14ac:dyDescent="0.25"/>
    <row r="906" ht="12.5" x14ac:dyDescent="0.25"/>
    <row r="907" ht="12.5" x14ac:dyDescent="0.25"/>
    <row r="908" ht="12.5" x14ac:dyDescent="0.25"/>
    <row r="909" ht="12.5" x14ac:dyDescent="0.25"/>
    <row r="910" ht="12.5" x14ac:dyDescent="0.25"/>
    <row r="911" ht="12.5" x14ac:dyDescent="0.25"/>
    <row r="912" ht="12.5" x14ac:dyDescent="0.25"/>
    <row r="913" ht="12.5" x14ac:dyDescent="0.25"/>
    <row r="914" ht="12.5" x14ac:dyDescent="0.25"/>
    <row r="915" ht="12.5" x14ac:dyDescent="0.25"/>
    <row r="916" ht="12.5" x14ac:dyDescent="0.25"/>
    <row r="917" ht="12.5" x14ac:dyDescent="0.25"/>
    <row r="918" ht="12.5" x14ac:dyDescent="0.25"/>
    <row r="919" ht="12.5" x14ac:dyDescent="0.25"/>
    <row r="920" ht="12.5" x14ac:dyDescent="0.25"/>
    <row r="921" ht="12.5" x14ac:dyDescent="0.25"/>
    <row r="922" ht="12.5" x14ac:dyDescent="0.25"/>
    <row r="923" ht="12.5" x14ac:dyDescent="0.25"/>
    <row r="924" ht="12.5" x14ac:dyDescent="0.25"/>
    <row r="925" ht="12.5" x14ac:dyDescent="0.25"/>
    <row r="926" ht="12.5" x14ac:dyDescent="0.25"/>
    <row r="927" ht="12.5" x14ac:dyDescent="0.25"/>
    <row r="928" ht="12.5" x14ac:dyDescent="0.25"/>
    <row r="929" ht="12.5" x14ac:dyDescent="0.25"/>
    <row r="930" ht="12.5" x14ac:dyDescent="0.25"/>
    <row r="931" ht="12.5" x14ac:dyDescent="0.25"/>
    <row r="932" ht="12.5" x14ac:dyDescent="0.25"/>
    <row r="933" ht="12.5" x14ac:dyDescent="0.25"/>
    <row r="934" ht="12.5" x14ac:dyDescent="0.25"/>
    <row r="935" ht="12.5" x14ac:dyDescent="0.25"/>
    <row r="936" ht="12.5" x14ac:dyDescent="0.25"/>
    <row r="937" ht="12.5" x14ac:dyDescent="0.25"/>
    <row r="938" ht="12.5" x14ac:dyDescent="0.25"/>
    <row r="939" ht="12.5" x14ac:dyDescent="0.25"/>
    <row r="940" ht="12.5" x14ac:dyDescent="0.25"/>
    <row r="941" ht="12.5" x14ac:dyDescent="0.25"/>
    <row r="942" ht="12.5" x14ac:dyDescent="0.25"/>
    <row r="943" ht="12.5" x14ac:dyDescent="0.25"/>
    <row r="944" ht="12.5" x14ac:dyDescent="0.25"/>
    <row r="945" ht="12.5" x14ac:dyDescent="0.25"/>
    <row r="946" ht="12.5" x14ac:dyDescent="0.25"/>
    <row r="947" ht="12.5" x14ac:dyDescent="0.25"/>
    <row r="948" ht="12.5" x14ac:dyDescent="0.25"/>
    <row r="949" ht="12.5" x14ac:dyDescent="0.25"/>
    <row r="950" ht="12.5" x14ac:dyDescent="0.25"/>
    <row r="951" ht="12.5" x14ac:dyDescent="0.25"/>
    <row r="952" ht="12.5" x14ac:dyDescent="0.25"/>
    <row r="953" ht="12.5" x14ac:dyDescent="0.25"/>
    <row r="954" ht="12.5" x14ac:dyDescent="0.25"/>
    <row r="955" ht="12.5" x14ac:dyDescent="0.25"/>
    <row r="956" ht="12.5" x14ac:dyDescent="0.25"/>
    <row r="957" ht="12.5" x14ac:dyDescent="0.25"/>
    <row r="958" ht="12.5" x14ac:dyDescent="0.25"/>
    <row r="959" ht="12.5" x14ac:dyDescent="0.25"/>
    <row r="960" ht="12.5" x14ac:dyDescent="0.25"/>
    <row r="961" ht="12.5" x14ac:dyDescent="0.25"/>
    <row r="962" ht="12.5" x14ac:dyDescent="0.25"/>
    <row r="963" ht="12.5" x14ac:dyDescent="0.25"/>
    <row r="964" ht="12.5" x14ac:dyDescent="0.25"/>
    <row r="965" ht="12.5" x14ac:dyDescent="0.25"/>
    <row r="966" ht="12.5" x14ac:dyDescent="0.25"/>
    <row r="967" ht="12.5" x14ac:dyDescent="0.25"/>
    <row r="968" ht="12.5" x14ac:dyDescent="0.25"/>
    <row r="969" ht="12.5" x14ac:dyDescent="0.25"/>
    <row r="970" ht="12.5" x14ac:dyDescent="0.25"/>
    <row r="971" ht="12.5" x14ac:dyDescent="0.25"/>
    <row r="972" ht="12.5" x14ac:dyDescent="0.25"/>
    <row r="973" ht="12.5" x14ac:dyDescent="0.25"/>
    <row r="974" ht="12.5" x14ac:dyDescent="0.25"/>
    <row r="975" ht="12.5" x14ac:dyDescent="0.25"/>
    <row r="976" ht="12.5" x14ac:dyDescent="0.25"/>
    <row r="977" ht="12.5" x14ac:dyDescent="0.25"/>
    <row r="978" ht="12.5" x14ac:dyDescent="0.25"/>
    <row r="979" ht="12.5" x14ac:dyDescent="0.25"/>
    <row r="980" ht="12.5" x14ac:dyDescent="0.25"/>
    <row r="981" ht="12.5" x14ac:dyDescent="0.25"/>
    <row r="982" ht="12.5" x14ac:dyDescent="0.25"/>
    <row r="983" ht="12.5" x14ac:dyDescent="0.25"/>
    <row r="984" ht="12.5" x14ac:dyDescent="0.25"/>
    <row r="985" ht="12.5" x14ac:dyDescent="0.25"/>
    <row r="986" ht="12.5" x14ac:dyDescent="0.25"/>
    <row r="987" ht="12.5" x14ac:dyDescent="0.25"/>
    <row r="988" ht="12.5" x14ac:dyDescent="0.25"/>
    <row r="989" ht="12.5" x14ac:dyDescent="0.25"/>
    <row r="990" ht="12.5" x14ac:dyDescent="0.25"/>
    <row r="991" ht="12.5" x14ac:dyDescent="0.25"/>
    <row r="992" ht="12.5" x14ac:dyDescent="0.25"/>
  </sheetData>
  <mergeCells count="6">
    <mergeCell ref="H115:AD116"/>
    <mergeCell ref="B142:AQ142"/>
    <mergeCell ref="B30:AQ30"/>
    <mergeCell ref="H3:AD4"/>
    <mergeCell ref="H59:AD60"/>
    <mergeCell ref="B86:AQ86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D990"/>
  <sheetViews>
    <sheetView zoomScale="60" zoomScaleNormal="60" workbookViewId="0">
      <selection activeCell="S19" sqref="S19:T21"/>
    </sheetView>
  </sheetViews>
  <sheetFormatPr defaultColWidth="14.453125" defaultRowHeight="15.75" customHeight="1" x14ac:dyDescent="0.25"/>
  <cols>
    <col min="1" max="1" width="3.54296875" style="40" customWidth="1"/>
    <col min="2" max="43" width="3.453125" style="40" customWidth="1"/>
    <col min="44" max="45" width="14.453125" style="40"/>
    <col min="46" max="46" width="29" style="40" customWidth="1"/>
    <col min="47" max="47" width="15.453125" style="40" customWidth="1"/>
    <col min="48" max="16384" width="14.453125" style="40"/>
  </cols>
  <sheetData>
    <row r="1" spans="1:56" ht="15.75" customHeight="1" thickBot="1" x14ac:dyDescent="0.3"/>
    <row r="2" spans="1:56" ht="15.75" customHeight="1" x14ac:dyDescent="0.25">
      <c r="B2" s="129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1"/>
    </row>
    <row r="3" spans="1:56" ht="15.75" customHeight="1" thickBot="1" x14ac:dyDescent="0.3">
      <c r="B3" s="132"/>
      <c r="C3" s="52"/>
      <c r="D3" s="52"/>
      <c r="E3" s="52"/>
      <c r="F3" s="52"/>
      <c r="G3" s="52"/>
      <c r="H3" s="274" t="s">
        <v>100</v>
      </c>
      <c r="I3" s="274"/>
      <c r="J3" s="274"/>
      <c r="K3" s="274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133"/>
    </row>
    <row r="4" spans="1:56" ht="14.25" customHeight="1" x14ac:dyDescent="0.35">
      <c r="A4" s="21"/>
      <c r="B4" s="134"/>
      <c r="C4" s="135"/>
      <c r="D4" s="52"/>
      <c r="E4" s="52"/>
      <c r="F4" s="52"/>
      <c r="G4" s="52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4"/>
      <c r="AB4" s="274"/>
      <c r="AC4" s="274"/>
      <c r="AD4" s="274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129"/>
      <c r="AT4" s="174" t="s">
        <v>25</v>
      </c>
      <c r="AU4" s="174" t="s">
        <v>26</v>
      </c>
      <c r="AV4" s="174" t="s">
        <v>27</v>
      </c>
      <c r="AW4" s="175" t="s">
        <v>28</v>
      </c>
      <c r="AX4" s="52"/>
      <c r="AY4" s="23" t="s">
        <v>29</v>
      </c>
      <c r="AZ4" s="52"/>
      <c r="BA4" s="53"/>
      <c r="BB4" s="133"/>
    </row>
    <row r="5" spans="1:56" ht="14.25" customHeight="1" x14ac:dyDescent="0.35">
      <c r="A5" s="21"/>
      <c r="B5" s="134"/>
      <c r="C5" s="135"/>
      <c r="D5" s="52"/>
      <c r="E5" s="52"/>
      <c r="F5" s="52"/>
      <c r="G5" s="52"/>
      <c r="H5" s="164"/>
      <c r="I5" s="164"/>
      <c r="J5" s="164"/>
      <c r="K5" s="164"/>
      <c r="L5" s="164"/>
      <c r="M5" s="164"/>
      <c r="N5" s="164"/>
      <c r="O5" s="164"/>
      <c r="P5" s="164"/>
      <c r="Q5" s="164"/>
      <c r="R5" s="164"/>
      <c r="S5" s="164"/>
      <c r="T5" s="164"/>
      <c r="U5" s="164"/>
      <c r="V5" s="164"/>
      <c r="W5" s="164"/>
      <c r="X5" s="164"/>
      <c r="Y5" s="164"/>
      <c r="Z5" s="164"/>
      <c r="AA5" s="164"/>
      <c r="AB5" s="164"/>
      <c r="AC5" s="164"/>
      <c r="AD5" s="164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202"/>
      <c r="AT5" s="24" t="s">
        <v>98</v>
      </c>
      <c r="AU5" s="25" t="s">
        <v>99</v>
      </c>
      <c r="AV5" s="25">
        <f>COUNTIF($C$8:$AP$29,"PS")</f>
        <v>3</v>
      </c>
      <c r="AW5" s="177">
        <f>(AV5/$AV$28)*100</f>
        <v>1.5384615384615385</v>
      </c>
      <c r="AX5" s="52"/>
      <c r="AY5" s="25" t="s">
        <v>31</v>
      </c>
      <c r="AZ5" s="52"/>
      <c r="BA5" s="53"/>
      <c r="BB5" s="133"/>
    </row>
    <row r="6" spans="1:56" ht="14.25" customHeight="1" x14ac:dyDescent="0.35">
      <c r="A6" s="21"/>
      <c r="B6" s="13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125"/>
      <c r="AR6" s="52"/>
      <c r="AS6" s="178"/>
      <c r="AT6" s="24" t="s">
        <v>30</v>
      </c>
      <c r="AU6" s="25" t="s">
        <v>82</v>
      </c>
      <c r="AV6" s="25">
        <f>COUNTIF($C$8:$AP$29,"UI")</f>
        <v>18</v>
      </c>
      <c r="AW6" s="177">
        <f>(AV6/$AV$28)*100</f>
        <v>9.2307692307692317</v>
      </c>
      <c r="AX6" s="52"/>
      <c r="AY6" s="25" t="s">
        <v>31</v>
      </c>
      <c r="AZ6" s="52"/>
      <c r="BA6" s="52"/>
      <c r="BB6" s="133"/>
    </row>
    <row r="7" spans="1:56" ht="14.25" customHeight="1" x14ac:dyDescent="0.35">
      <c r="A7" s="21"/>
      <c r="B7" s="138"/>
      <c r="C7" s="139">
        <v>1</v>
      </c>
      <c r="D7" s="139">
        <v>2</v>
      </c>
      <c r="E7" s="139">
        <v>3</v>
      </c>
      <c r="F7" s="139">
        <v>4</v>
      </c>
      <c r="G7" s="139">
        <v>5</v>
      </c>
      <c r="H7" s="139">
        <v>6</v>
      </c>
      <c r="I7" s="139">
        <v>7</v>
      </c>
      <c r="J7" s="139">
        <v>8</v>
      </c>
      <c r="K7" s="139">
        <v>9</v>
      </c>
      <c r="L7" s="139">
        <v>10</v>
      </c>
      <c r="M7" s="139">
        <v>11</v>
      </c>
      <c r="N7" s="139">
        <v>12</v>
      </c>
      <c r="O7" s="139">
        <v>13</v>
      </c>
      <c r="P7" s="139">
        <v>14</v>
      </c>
      <c r="Q7" s="139">
        <v>15</v>
      </c>
      <c r="R7" s="139">
        <v>16</v>
      </c>
      <c r="S7" s="139">
        <v>17</v>
      </c>
      <c r="T7" s="139">
        <v>18</v>
      </c>
      <c r="U7" s="139">
        <v>19</v>
      </c>
      <c r="V7" s="139">
        <v>20</v>
      </c>
      <c r="W7" s="139">
        <v>21</v>
      </c>
      <c r="X7" s="139">
        <v>22</v>
      </c>
      <c r="Y7" s="139">
        <v>23</v>
      </c>
      <c r="Z7" s="139">
        <v>24</v>
      </c>
      <c r="AA7" s="139">
        <v>25</v>
      </c>
      <c r="AB7" s="139">
        <v>26</v>
      </c>
      <c r="AC7" s="139">
        <v>27</v>
      </c>
      <c r="AD7" s="139">
        <v>28</v>
      </c>
      <c r="AE7" s="139">
        <v>29</v>
      </c>
      <c r="AF7" s="139">
        <v>30</v>
      </c>
      <c r="AG7" s="139">
        <v>31</v>
      </c>
      <c r="AH7" s="139">
        <v>32</v>
      </c>
      <c r="AI7" s="139">
        <v>33</v>
      </c>
      <c r="AJ7" s="139">
        <v>34</v>
      </c>
      <c r="AK7" s="139">
        <v>35</v>
      </c>
      <c r="AL7" s="139">
        <v>36</v>
      </c>
      <c r="AM7" s="139">
        <v>37</v>
      </c>
      <c r="AN7" s="139">
        <v>38</v>
      </c>
      <c r="AO7" s="139">
        <v>39</v>
      </c>
      <c r="AP7" s="139">
        <v>40</v>
      </c>
      <c r="AQ7" s="140"/>
      <c r="AR7" s="52"/>
      <c r="AS7" s="179"/>
      <c r="AT7" s="24" t="s">
        <v>83</v>
      </c>
      <c r="AU7" s="25" t="s">
        <v>84</v>
      </c>
      <c r="AV7" s="25">
        <f>COUNTIF($C$8:$AP$29,"LEx")</f>
        <v>6</v>
      </c>
      <c r="AW7" s="177">
        <f t="shared" ref="AW7:AW26" si="0">(AV7/$AV$28)*100</f>
        <v>3.0769230769230771</v>
      </c>
      <c r="AX7" s="52"/>
      <c r="AY7" s="25" t="s">
        <v>31</v>
      </c>
      <c r="AZ7" s="52"/>
      <c r="BA7" s="52"/>
      <c r="BB7" s="133"/>
    </row>
    <row r="8" spans="1:56" ht="14.25" customHeight="1" x14ac:dyDescent="0.35">
      <c r="A8" s="21"/>
      <c r="B8" s="138">
        <v>1</v>
      </c>
      <c r="C8" s="56" t="s">
        <v>82</v>
      </c>
      <c r="D8" s="56" t="s">
        <v>82</v>
      </c>
      <c r="E8" s="56" t="s">
        <v>82</v>
      </c>
      <c r="F8" s="56" t="s">
        <v>82</v>
      </c>
      <c r="G8" s="56" t="s">
        <v>82</v>
      </c>
      <c r="H8" s="56" t="s">
        <v>82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9"/>
      <c r="AJ8" s="47"/>
      <c r="AK8" s="47"/>
      <c r="AL8" s="47"/>
      <c r="AM8" s="47"/>
      <c r="AN8" s="47"/>
      <c r="AO8" s="47"/>
      <c r="AP8" s="47"/>
      <c r="AQ8" s="140"/>
      <c r="AR8" s="52"/>
      <c r="AS8" s="180"/>
      <c r="AT8" s="25" t="s">
        <v>64</v>
      </c>
      <c r="AU8" s="25" t="s">
        <v>41</v>
      </c>
      <c r="AV8" s="25">
        <f>COUNTIF($C$8:$AP$29,"P")</f>
        <v>115</v>
      </c>
      <c r="AW8" s="177">
        <f t="shared" si="0"/>
        <v>58.974358974358978</v>
      </c>
      <c r="AX8" s="52"/>
      <c r="AY8" s="25" t="s">
        <v>35</v>
      </c>
      <c r="AZ8" s="52"/>
      <c r="BA8" s="52"/>
      <c r="BB8" s="133"/>
      <c r="BC8" s="52"/>
      <c r="BD8" s="52"/>
    </row>
    <row r="9" spans="1:56" ht="14.25" customHeight="1" x14ac:dyDescent="0.35">
      <c r="A9" s="21"/>
      <c r="B9" s="138">
        <v>2</v>
      </c>
      <c r="C9" s="56" t="s">
        <v>82</v>
      </c>
      <c r="D9" s="56" t="s">
        <v>82</v>
      </c>
      <c r="E9" s="56" t="s">
        <v>82</v>
      </c>
      <c r="F9" s="56" t="s">
        <v>82</v>
      </c>
      <c r="G9" s="56" t="s">
        <v>82</v>
      </c>
      <c r="H9" s="56" t="s">
        <v>82</v>
      </c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140"/>
      <c r="AR9" s="52"/>
      <c r="AS9" s="181"/>
      <c r="AT9" s="25" t="s">
        <v>42</v>
      </c>
      <c r="AU9" s="25" t="s">
        <v>43</v>
      </c>
      <c r="AV9" s="25">
        <f>COUNTIF($C$8:$AP$29,"CrP")</f>
        <v>4</v>
      </c>
      <c r="AW9" s="177">
        <f t="shared" si="0"/>
        <v>2.0512820512820511</v>
      </c>
      <c r="AX9" s="52"/>
      <c r="AY9" s="25" t="s">
        <v>44</v>
      </c>
      <c r="AZ9" s="52"/>
      <c r="BA9" s="52"/>
      <c r="BB9" s="133"/>
      <c r="BC9" s="53"/>
      <c r="BD9" s="52"/>
    </row>
    <row r="10" spans="1:56" ht="14.25" customHeight="1" x14ac:dyDescent="0.35">
      <c r="A10" s="21"/>
      <c r="B10" s="138">
        <v>3</v>
      </c>
      <c r="C10" s="56" t="s">
        <v>82</v>
      </c>
      <c r="D10" s="56" t="s">
        <v>82</v>
      </c>
      <c r="E10" s="56" t="s">
        <v>82</v>
      </c>
      <c r="F10" s="56" t="s">
        <v>82</v>
      </c>
      <c r="G10" s="56" t="s">
        <v>82</v>
      </c>
      <c r="H10" s="56" t="s">
        <v>82</v>
      </c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140"/>
      <c r="AR10" s="52"/>
      <c r="AS10" s="182"/>
      <c r="AT10" s="25" t="s">
        <v>65</v>
      </c>
      <c r="AU10" s="25" t="s">
        <v>45</v>
      </c>
      <c r="AV10" s="25">
        <f>COUNTIF($C$8:$AP$29,"MPLR")</f>
        <v>0</v>
      </c>
      <c r="AW10" s="177">
        <f t="shared" si="0"/>
        <v>0</v>
      </c>
      <c r="AX10" s="52"/>
      <c r="AY10" s="25" t="s">
        <v>44</v>
      </c>
      <c r="AZ10" s="52"/>
      <c r="BA10" s="52"/>
      <c r="BB10" s="133"/>
      <c r="BC10" s="51"/>
      <c r="BD10" s="52"/>
    </row>
    <row r="11" spans="1:56" ht="14.25" customHeight="1" x14ac:dyDescent="0.35">
      <c r="A11" s="21"/>
      <c r="B11" s="138">
        <v>4</v>
      </c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8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140"/>
      <c r="AR11" s="52"/>
      <c r="AS11" s="183"/>
      <c r="AT11" s="25" t="s">
        <v>66</v>
      </c>
      <c r="AU11" s="25" t="s">
        <v>46</v>
      </c>
      <c r="AV11" s="25">
        <f>COUNTIF($C$8:$AP$29,"MPUD")</f>
        <v>4</v>
      </c>
      <c r="AW11" s="177">
        <f t="shared" si="0"/>
        <v>2.0512820512820511</v>
      </c>
      <c r="AX11" s="52"/>
      <c r="AY11" s="25" t="s">
        <v>44</v>
      </c>
      <c r="AZ11" s="52"/>
      <c r="BA11" s="52"/>
      <c r="BB11" s="133"/>
      <c r="BC11" s="51"/>
      <c r="BD11" s="52"/>
    </row>
    <row r="12" spans="1:56" ht="15.5" x14ac:dyDescent="0.35">
      <c r="A12" s="21"/>
      <c r="B12" s="138">
        <v>5</v>
      </c>
      <c r="C12" s="47"/>
      <c r="D12" s="47"/>
      <c r="E12" s="103" t="s">
        <v>34</v>
      </c>
      <c r="F12" s="104" t="s">
        <v>34</v>
      </c>
      <c r="G12" s="47"/>
      <c r="H12" s="47"/>
      <c r="I12" s="47"/>
      <c r="J12" s="47"/>
      <c r="K12" s="47"/>
      <c r="L12" s="117" t="s">
        <v>78</v>
      </c>
      <c r="M12" s="118" t="s">
        <v>78</v>
      </c>
      <c r="N12" s="119" t="s">
        <v>78</v>
      </c>
      <c r="O12" s="58"/>
      <c r="P12" s="58"/>
      <c r="Q12" s="47"/>
      <c r="R12" s="47"/>
      <c r="S12" s="47"/>
      <c r="T12" s="47"/>
      <c r="U12" s="47"/>
      <c r="V12" s="47"/>
      <c r="W12" s="47"/>
      <c r="X12" s="47"/>
      <c r="Y12" s="47"/>
      <c r="Z12" s="103" t="s">
        <v>34</v>
      </c>
      <c r="AA12" s="104" t="s">
        <v>34</v>
      </c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58"/>
      <c r="AM12" s="58"/>
      <c r="AN12" s="47"/>
      <c r="AO12" s="47"/>
      <c r="AP12" s="47"/>
      <c r="AQ12" s="140"/>
      <c r="AR12" s="52"/>
      <c r="AS12" s="184"/>
      <c r="AT12" s="25" t="s">
        <v>20</v>
      </c>
      <c r="AU12" s="25" t="s">
        <v>74</v>
      </c>
      <c r="AV12" s="25">
        <f>COUNTIF($C$8:$AP$29,"CP")</f>
        <v>0</v>
      </c>
      <c r="AW12" s="177">
        <f t="shared" si="0"/>
        <v>0</v>
      </c>
      <c r="AX12" s="52"/>
      <c r="AY12" s="25" t="s">
        <v>44</v>
      </c>
      <c r="AZ12" s="52"/>
      <c r="BA12" s="52"/>
      <c r="BB12" s="133"/>
      <c r="BC12" s="51"/>
      <c r="BD12" s="52"/>
    </row>
    <row r="13" spans="1:56" ht="15.5" x14ac:dyDescent="0.35">
      <c r="A13" s="21"/>
      <c r="B13" s="138">
        <v>6</v>
      </c>
      <c r="C13" s="47"/>
      <c r="D13" s="47"/>
      <c r="E13" s="105" t="s">
        <v>34</v>
      </c>
      <c r="F13" s="106" t="s">
        <v>34</v>
      </c>
      <c r="G13" s="47"/>
      <c r="H13" s="47"/>
      <c r="I13" s="47"/>
      <c r="J13" s="47"/>
      <c r="K13" s="47"/>
      <c r="L13" s="120" t="s">
        <v>78</v>
      </c>
      <c r="M13" s="121" t="s">
        <v>78</v>
      </c>
      <c r="N13" s="122" t="s">
        <v>78</v>
      </c>
      <c r="O13" s="58"/>
      <c r="P13" s="58"/>
      <c r="Q13" s="47"/>
      <c r="R13" s="47"/>
      <c r="S13" s="48"/>
      <c r="T13" s="47"/>
      <c r="U13" s="47"/>
      <c r="V13" s="47"/>
      <c r="W13" s="47"/>
      <c r="X13" s="47"/>
      <c r="Y13" s="47"/>
      <c r="Z13" s="105" t="s">
        <v>34</v>
      </c>
      <c r="AA13" s="106" t="s">
        <v>34</v>
      </c>
      <c r="AB13" s="47"/>
      <c r="AC13" s="47"/>
      <c r="AD13" s="47"/>
      <c r="AE13" s="47"/>
      <c r="AF13" s="47"/>
      <c r="AG13" s="47"/>
      <c r="AH13" s="47"/>
      <c r="AI13" s="47"/>
      <c r="AJ13" s="47"/>
      <c r="AK13" s="57"/>
      <c r="AL13" s="58"/>
      <c r="AM13" s="58"/>
      <c r="AN13" s="47"/>
      <c r="AO13" s="47"/>
      <c r="AP13" s="47"/>
      <c r="AQ13" s="140"/>
      <c r="AR13" s="52"/>
      <c r="AS13" s="185"/>
      <c r="AT13" s="25" t="s">
        <v>67</v>
      </c>
      <c r="AU13" s="25" t="s">
        <v>76</v>
      </c>
      <c r="AV13" s="25">
        <f>COUNTIF($C$8:$AP$29,"LDB")</f>
        <v>0</v>
      </c>
      <c r="AW13" s="177">
        <f t="shared" si="0"/>
        <v>0</v>
      </c>
      <c r="AX13" s="52"/>
      <c r="AY13" s="25" t="s">
        <v>44</v>
      </c>
      <c r="AZ13" s="52"/>
      <c r="BA13" s="52"/>
      <c r="BB13" s="133"/>
      <c r="BC13" s="51"/>
      <c r="BD13" s="52"/>
    </row>
    <row r="14" spans="1:56" ht="15.5" x14ac:dyDescent="0.35">
      <c r="A14" s="21"/>
      <c r="B14" s="138">
        <v>7</v>
      </c>
      <c r="C14" s="47"/>
      <c r="D14" s="47"/>
      <c r="E14" s="105" t="s">
        <v>34</v>
      </c>
      <c r="F14" s="106" t="s">
        <v>34</v>
      </c>
      <c r="G14" s="47"/>
      <c r="H14" s="47"/>
      <c r="I14" s="47"/>
      <c r="J14" s="47"/>
      <c r="K14" s="47"/>
      <c r="L14" s="120" t="s">
        <v>78</v>
      </c>
      <c r="M14" s="121" t="s">
        <v>78</v>
      </c>
      <c r="N14" s="122" t="s">
        <v>78</v>
      </c>
      <c r="O14" s="58"/>
      <c r="P14" s="58"/>
      <c r="Q14" s="47"/>
      <c r="R14" s="47"/>
      <c r="S14" s="47"/>
      <c r="T14" s="47"/>
      <c r="U14" s="47"/>
      <c r="V14" s="47"/>
      <c r="W14" s="47"/>
      <c r="X14" s="47"/>
      <c r="Y14" s="47"/>
      <c r="Z14" s="105" t="s">
        <v>34</v>
      </c>
      <c r="AA14" s="106" t="s">
        <v>34</v>
      </c>
      <c r="AB14" s="48"/>
      <c r="AC14" s="47"/>
      <c r="AD14" s="47"/>
      <c r="AE14" s="47"/>
      <c r="AF14" s="47"/>
      <c r="AG14" s="47"/>
      <c r="AH14" s="47"/>
      <c r="AI14" s="47"/>
      <c r="AJ14" s="47"/>
      <c r="AK14" s="47"/>
      <c r="AL14" s="58"/>
      <c r="AM14" s="58"/>
      <c r="AN14" s="47"/>
      <c r="AO14" s="47"/>
      <c r="AP14" s="47"/>
      <c r="AQ14" s="140"/>
      <c r="AR14" s="52"/>
      <c r="AS14" s="186"/>
      <c r="AT14" s="25" t="s">
        <v>52</v>
      </c>
      <c r="AU14" s="25" t="s">
        <v>77</v>
      </c>
      <c r="AV14" s="25">
        <f>COUNTIF($C$8:$AP$29,"LB")</f>
        <v>0</v>
      </c>
      <c r="AW14" s="177">
        <f t="shared" si="0"/>
        <v>0</v>
      </c>
      <c r="AX14" s="52"/>
      <c r="AY14" s="25" t="s">
        <v>44</v>
      </c>
      <c r="AZ14" s="52"/>
      <c r="BA14" s="52"/>
      <c r="BB14" s="133"/>
      <c r="BC14" s="51"/>
      <c r="BD14" s="52"/>
    </row>
    <row r="15" spans="1:56" ht="15.5" x14ac:dyDescent="0.35">
      <c r="A15" s="21"/>
      <c r="B15" s="138">
        <v>8</v>
      </c>
      <c r="C15" s="64" t="s">
        <v>41</v>
      </c>
      <c r="D15" s="95" t="s">
        <v>41</v>
      </c>
      <c r="E15" s="95" t="s">
        <v>41</v>
      </c>
      <c r="F15" s="95" t="s">
        <v>41</v>
      </c>
      <c r="G15" s="95" t="s">
        <v>41</v>
      </c>
      <c r="H15" s="95" t="s">
        <v>41</v>
      </c>
      <c r="I15" s="95" t="s">
        <v>41</v>
      </c>
      <c r="J15" s="95" t="s">
        <v>41</v>
      </c>
      <c r="K15" s="95" t="s">
        <v>41</v>
      </c>
      <c r="L15" s="95" t="s">
        <v>41</v>
      </c>
      <c r="M15" s="95" t="s">
        <v>41</v>
      </c>
      <c r="N15" s="95" t="s">
        <v>41</v>
      </c>
      <c r="O15" s="95" t="s">
        <v>41</v>
      </c>
      <c r="P15" s="95" t="s">
        <v>41</v>
      </c>
      <c r="Q15" s="95" t="s">
        <v>41</v>
      </c>
      <c r="R15" s="95" t="s">
        <v>41</v>
      </c>
      <c r="S15" s="95" t="s">
        <v>41</v>
      </c>
      <c r="T15" s="95" t="s">
        <v>41</v>
      </c>
      <c r="U15" s="95" t="s">
        <v>41</v>
      </c>
      <c r="V15" s="95" t="s">
        <v>41</v>
      </c>
      <c r="W15" s="95" t="s">
        <v>41</v>
      </c>
      <c r="X15" s="95" t="s">
        <v>41</v>
      </c>
      <c r="Y15" s="95" t="s">
        <v>41</v>
      </c>
      <c r="Z15" s="95" t="s">
        <v>41</v>
      </c>
      <c r="AA15" s="95" t="s">
        <v>41</v>
      </c>
      <c r="AB15" s="95" t="s">
        <v>41</v>
      </c>
      <c r="AC15" s="95" t="s">
        <v>41</v>
      </c>
      <c r="AD15" s="95" t="s">
        <v>41</v>
      </c>
      <c r="AE15" s="95" t="s">
        <v>41</v>
      </c>
      <c r="AF15" s="95" t="s">
        <v>41</v>
      </c>
      <c r="AG15" s="95" t="s">
        <v>41</v>
      </c>
      <c r="AH15" s="95" t="s">
        <v>41</v>
      </c>
      <c r="AI15" s="95" t="s">
        <v>41</v>
      </c>
      <c r="AJ15" s="95" t="s">
        <v>41</v>
      </c>
      <c r="AK15" s="95" t="s">
        <v>41</v>
      </c>
      <c r="AL15" s="59" t="s">
        <v>41</v>
      </c>
      <c r="AM15" s="52"/>
      <c r="AN15" s="52"/>
      <c r="AO15" s="52"/>
      <c r="AP15" s="52"/>
      <c r="AQ15" s="140"/>
      <c r="AR15" s="52"/>
      <c r="AS15" s="187"/>
      <c r="AT15" s="25" t="s">
        <v>13</v>
      </c>
      <c r="AU15" s="25" t="s">
        <v>63</v>
      </c>
      <c r="AV15" s="25">
        <f>COUNTIF($C$8:$AP$29,"T")</f>
        <v>0</v>
      </c>
      <c r="AW15" s="177">
        <f t="shared" si="0"/>
        <v>0</v>
      </c>
      <c r="AX15" s="52"/>
      <c r="AY15" s="25" t="s">
        <v>44</v>
      </c>
      <c r="AZ15" s="52"/>
      <c r="BA15" s="52"/>
      <c r="BB15" s="133"/>
      <c r="BC15" s="51"/>
      <c r="BD15" s="52"/>
    </row>
    <row r="16" spans="1:56" ht="15.5" x14ac:dyDescent="0.35">
      <c r="A16" s="21"/>
      <c r="B16" s="138">
        <v>9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57"/>
      <c r="AP16" s="57"/>
      <c r="AQ16" s="140"/>
      <c r="AR16" s="52"/>
      <c r="AS16" s="188"/>
      <c r="AT16" s="25" t="s">
        <v>22</v>
      </c>
      <c r="AU16" s="25" t="s">
        <v>75</v>
      </c>
      <c r="AV16" s="25">
        <f>COUNTIF($C$8:$AP$29,"TG")</f>
        <v>0</v>
      </c>
      <c r="AW16" s="177">
        <f t="shared" si="0"/>
        <v>0</v>
      </c>
      <c r="AX16" s="52"/>
      <c r="AY16" s="25" t="s">
        <v>44</v>
      </c>
      <c r="AZ16" s="52"/>
      <c r="BA16" s="52"/>
      <c r="BB16" s="133"/>
      <c r="BC16" s="51"/>
      <c r="BD16" s="52"/>
    </row>
    <row r="17" spans="1:56" ht="15.5" x14ac:dyDescent="0.35">
      <c r="A17" s="21"/>
      <c r="B17" s="138">
        <v>10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8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9"/>
      <c r="AF17" s="49"/>
      <c r="AG17" s="49"/>
      <c r="AH17" s="47"/>
      <c r="AI17" s="47"/>
      <c r="AJ17" s="47"/>
      <c r="AK17" s="47"/>
      <c r="AL17" s="47"/>
      <c r="AM17" s="47"/>
      <c r="AN17" s="47"/>
      <c r="AO17" s="57"/>
      <c r="AP17" s="57"/>
      <c r="AQ17" s="140"/>
      <c r="AR17" s="52"/>
      <c r="AS17" s="189"/>
      <c r="AT17" s="25" t="s">
        <v>47</v>
      </c>
      <c r="AU17" s="25" t="s">
        <v>78</v>
      </c>
      <c r="AV17" s="25">
        <f>COUNTIF($C$8:$AP$29,"TT")</f>
        <v>12</v>
      </c>
      <c r="AW17" s="177">
        <f t="shared" si="0"/>
        <v>6.1538461538461542</v>
      </c>
      <c r="AX17" s="52"/>
      <c r="AY17" s="25" t="s">
        <v>48</v>
      </c>
      <c r="AZ17" s="52"/>
      <c r="BA17" s="52"/>
      <c r="BB17" s="133"/>
      <c r="BC17" s="51"/>
      <c r="BD17" s="52"/>
    </row>
    <row r="18" spans="1:56" ht="15.5" x14ac:dyDescent="0.35">
      <c r="A18" s="21"/>
      <c r="B18" s="138">
        <v>11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8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9"/>
      <c r="AD18" s="47"/>
      <c r="AE18" s="49"/>
      <c r="AF18" s="49"/>
      <c r="AG18" s="49"/>
      <c r="AH18" s="47"/>
      <c r="AI18" s="48"/>
      <c r="AJ18" s="47"/>
      <c r="AK18" s="47"/>
      <c r="AL18" s="47"/>
      <c r="AM18" s="47"/>
      <c r="AN18" s="52"/>
      <c r="AO18" s="52"/>
      <c r="AP18" s="52"/>
      <c r="AQ18" s="140"/>
      <c r="AR18" s="52"/>
      <c r="AS18" s="190"/>
      <c r="AT18" s="25" t="s">
        <v>49</v>
      </c>
      <c r="AU18" s="25" t="s">
        <v>79</v>
      </c>
      <c r="AV18" s="25">
        <f>COUNTIF($C$8:$AP$29,"TTP")</f>
        <v>0</v>
      </c>
      <c r="AW18" s="177">
        <f t="shared" si="0"/>
        <v>0</v>
      </c>
      <c r="AX18" s="52"/>
      <c r="AY18" s="25" t="s">
        <v>48</v>
      </c>
      <c r="AZ18" s="52"/>
      <c r="BA18" s="52"/>
      <c r="BB18" s="133"/>
      <c r="BC18" s="51"/>
      <c r="BD18" s="52"/>
    </row>
    <row r="19" spans="1:56" ht="15.5" x14ac:dyDescent="0.35">
      <c r="A19" s="21"/>
      <c r="B19" s="138">
        <v>12</v>
      </c>
      <c r="C19" s="47"/>
      <c r="D19" s="169" t="s">
        <v>99</v>
      </c>
      <c r="E19" s="52"/>
      <c r="F19" s="52"/>
      <c r="G19" s="84" t="s">
        <v>32</v>
      </c>
      <c r="H19" s="85" t="s">
        <v>32</v>
      </c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103" t="s">
        <v>34</v>
      </c>
      <c r="T19" s="104" t="s">
        <v>34</v>
      </c>
      <c r="U19" s="47"/>
      <c r="V19" s="47"/>
      <c r="W19" s="47"/>
      <c r="X19" s="47"/>
      <c r="Y19" s="47"/>
      <c r="Z19" s="47"/>
      <c r="AA19" s="47"/>
      <c r="AB19" s="49"/>
      <c r="AC19" s="47"/>
      <c r="AD19" s="47"/>
      <c r="AE19" s="49"/>
      <c r="AF19" s="49"/>
      <c r="AG19" s="49"/>
      <c r="AH19" s="47"/>
      <c r="AI19" s="47"/>
      <c r="AJ19" s="47"/>
      <c r="AK19" s="47"/>
      <c r="AL19" s="47"/>
      <c r="AM19" s="47"/>
      <c r="AN19" s="64" t="s">
        <v>41</v>
      </c>
      <c r="AO19" s="95" t="s">
        <v>41</v>
      </c>
      <c r="AP19" s="59" t="s">
        <v>41</v>
      </c>
      <c r="AQ19" s="140"/>
      <c r="AR19" s="52"/>
      <c r="AS19" s="191"/>
      <c r="AT19" s="25" t="s">
        <v>50</v>
      </c>
      <c r="AU19" s="25" t="s">
        <v>80</v>
      </c>
      <c r="AV19" s="25">
        <f>COUNTIF($C$8:$AP$29,"QTE")</f>
        <v>0</v>
      </c>
      <c r="AW19" s="177">
        <f t="shared" si="0"/>
        <v>0</v>
      </c>
      <c r="AX19" s="52"/>
      <c r="AY19" s="25" t="s">
        <v>48</v>
      </c>
      <c r="AZ19" s="52"/>
      <c r="BA19" s="52"/>
      <c r="BB19" s="133"/>
      <c r="BC19" s="51"/>
      <c r="BD19" s="52"/>
    </row>
    <row r="20" spans="1:56" ht="15.75" customHeight="1" x14ac:dyDescent="0.25">
      <c r="A20" s="26"/>
      <c r="B20" s="138">
        <v>13</v>
      </c>
      <c r="C20" s="47"/>
      <c r="D20" s="170" t="s">
        <v>99</v>
      </c>
      <c r="E20" s="52"/>
      <c r="F20" s="52"/>
      <c r="G20" s="88" t="s">
        <v>32</v>
      </c>
      <c r="H20" s="89" t="s">
        <v>32</v>
      </c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105" t="s">
        <v>34</v>
      </c>
      <c r="T20" s="106" t="s">
        <v>34</v>
      </c>
      <c r="U20" s="47"/>
      <c r="V20" s="47"/>
      <c r="W20" s="47"/>
      <c r="X20" s="47"/>
      <c r="Y20" s="47"/>
      <c r="Z20" s="47"/>
      <c r="AA20" s="49"/>
      <c r="AB20" s="47"/>
      <c r="AC20" s="47"/>
      <c r="AD20" s="49"/>
      <c r="AE20" s="49"/>
      <c r="AF20" s="49"/>
      <c r="AG20" s="50"/>
      <c r="AH20" s="50"/>
      <c r="AI20" s="50"/>
      <c r="AJ20" s="50"/>
      <c r="AK20" s="50"/>
      <c r="AL20" s="50"/>
      <c r="AM20" s="50"/>
      <c r="AN20" s="50"/>
      <c r="AO20" s="52"/>
      <c r="AP20" s="52"/>
      <c r="AQ20" s="140"/>
      <c r="AR20" s="52"/>
      <c r="AS20" s="192"/>
      <c r="AT20" s="25" t="s">
        <v>51</v>
      </c>
      <c r="AU20" s="25" t="s">
        <v>85</v>
      </c>
      <c r="AV20" s="25">
        <f>COUNTIF($C$8:$AP$29,"QTEP")</f>
        <v>0</v>
      </c>
      <c r="AW20" s="177">
        <f t="shared" si="0"/>
        <v>0</v>
      </c>
      <c r="AX20" s="52"/>
      <c r="AY20" s="25" t="s">
        <v>48</v>
      </c>
      <c r="AZ20" s="52"/>
      <c r="BA20" s="52"/>
      <c r="BB20" s="133"/>
      <c r="BC20" s="51"/>
      <c r="BD20" s="52"/>
    </row>
    <row r="21" spans="1:56" ht="15.5" x14ac:dyDescent="0.35">
      <c r="A21" s="21"/>
      <c r="B21" s="138">
        <v>14</v>
      </c>
      <c r="C21" s="47"/>
      <c r="D21" s="171" t="s">
        <v>99</v>
      </c>
      <c r="E21" s="52"/>
      <c r="F21" s="52"/>
      <c r="G21" s="88" t="s">
        <v>32</v>
      </c>
      <c r="H21" s="89" t="s">
        <v>32</v>
      </c>
      <c r="I21" s="47"/>
      <c r="J21" s="47"/>
      <c r="K21" s="47"/>
      <c r="L21" s="47"/>
      <c r="M21" s="47"/>
      <c r="N21" s="47"/>
      <c r="O21" s="47"/>
      <c r="P21" s="48"/>
      <c r="Q21" s="47"/>
      <c r="R21" s="47"/>
      <c r="S21" s="107" t="s">
        <v>34</v>
      </c>
      <c r="T21" s="108" t="s">
        <v>34</v>
      </c>
      <c r="U21" s="47"/>
      <c r="V21" s="47"/>
      <c r="W21" s="47"/>
      <c r="X21" s="47"/>
      <c r="Y21" s="49"/>
      <c r="Z21" s="47"/>
      <c r="AA21" s="47"/>
      <c r="AB21" s="47"/>
      <c r="AC21" s="47"/>
      <c r="AD21" s="47"/>
      <c r="AE21" s="47"/>
      <c r="AF21" s="49"/>
      <c r="AG21" s="50"/>
      <c r="AH21" s="50"/>
      <c r="AI21" s="50"/>
      <c r="AJ21" s="50"/>
      <c r="AK21" s="50"/>
      <c r="AL21" s="50"/>
      <c r="AM21" s="50"/>
      <c r="AN21" s="50"/>
      <c r="AO21" s="52"/>
      <c r="AP21" s="52"/>
      <c r="AQ21" s="140"/>
      <c r="AR21" s="52"/>
      <c r="AS21" s="193"/>
      <c r="AT21" s="31" t="s">
        <v>68</v>
      </c>
      <c r="AU21" s="25" t="s">
        <v>32</v>
      </c>
      <c r="AV21" s="25">
        <f>COUNTIF($C$8:$AP$29,"R1D")</f>
        <v>12</v>
      </c>
      <c r="AW21" s="177">
        <f t="shared" si="0"/>
        <v>6.1538461538461542</v>
      </c>
      <c r="AX21" s="52"/>
      <c r="AY21" s="25" t="s">
        <v>33</v>
      </c>
      <c r="AZ21" s="52"/>
      <c r="BA21" s="52"/>
      <c r="BB21" s="133"/>
      <c r="BC21" s="51"/>
      <c r="BD21" s="52"/>
    </row>
    <row r="22" spans="1:56" ht="15.5" x14ac:dyDescent="0.35">
      <c r="A22" s="21"/>
      <c r="B22" s="138">
        <v>15</v>
      </c>
      <c r="C22" s="64" t="s">
        <v>41</v>
      </c>
      <c r="D22" s="96" t="s">
        <v>41</v>
      </c>
      <c r="E22" s="95" t="s">
        <v>41</v>
      </c>
      <c r="F22" s="95" t="s">
        <v>41</v>
      </c>
      <c r="G22" s="95" t="s">
        <v>41</v>
      </c>
      <c r="H22" s="95" t="s">
        <v>41</v>
      </c>
      <c r="I22" s="95" t="s">
        <v>41</v>
      </c>
      <c r="J22" s="59" t="s">
        <v>41</v>
      </c>
      <c r="K22" s="110" t="s">
        <v>43</v>
      </c>
      <c r="L22" s="110" t="s">
        <v>43</v>
      </c>
      <c r="M22" s="110" t="s">
        <v>43</v>
      </c>
      <c r="N22" s="110" t="s">
        <v>43</v>
      </c>
      <c r="O22" s="64" t="s">
        <v>41</v>
      </c>
      <c r="P22" s="95" t="s">
        <v>41</v>
      </c>
      <c r="Q22" s="95" t="s">
        <v>41</v>
      </c>
      <c r="R22" s="95" t="s">
        <v>41</v>
      </c>
      <c r="S22" s="96" t="s">
        <v>41</v>
      </c>
      <c r="T22" s="96" t="s">
        <v>41</v>
      </c>
      <c r="U22" s="95" t="s">
        <v>41</v>
      </c>
      <c r="V22" s="95" t="s">
        <v>41</v>
      </c>
      <c r="W22" s="95" t="s">
        <v>41</v>
      </c>
      <c r="X22" s="95" t="s">
        <v>41</v>
      </c>
      <c r="Y22" s="95" t="s">
        <v>41</v>
      </c>
      <c r="Z22" s="95" t="s">
        <v>41</v>
      </c>
      <c r="AA22" s="95" t="s">
        <v>41</v>
      </c>
      <c r="AB22" s="95" t="s">
        <v>41</v>
      </c>
      <c r="AC22" s="95" t="s">
        <v>41</v>
      </c>
      <c r="AD22" s="95" t="s">
        <v>41</v>
      </c>
      <c r="AE22" s="95" t="s">
        <v>41</v>
      </c>
      <c r="AF22" s="95" t="s">
        <v>41</v>
      </c>
      <c r="AG22" s="95" t="s">
        <v>41</v>
      </c>
      <c r="AH22" s="95" t="s">
        <v>41</v>
      </c>
      <c r="AI22" s="95" t="s">
        <v>41</v>
      </c>
      <c r="AJ22" s="95" t="s">
        <v>41</v>
      </c>
      <c r="AK22" s="95" t="s">
        <v>41</v>
      </c>
      <c r="AL22" s="95" t="s">
        <v>41</v>
      </c>
      <c r="AM22" s="95" t="s">
        <v>41</v>
      </c>
      <c r="AN22" s="95" t="s">
        <v>41</v>
      </c>
      <c r="AO22" s="95" t="s">
        <v>41</v>
      </c>
      <c r="AP22" s="59" t="s">
        <v>41</v>
      </c>
      <c r="AQ22" s="140"/>
      <c r="AR22" s="52"/>
      <c r="AS22" s="194"/>
      <c r="AT22" s="31" t="s">
        <v>69</v>
      </c>
      <c r="AU22" s="25" t="s">
        <v>34</v>
      </c>
      <c r="AV22" s="25">
        <f>COUNTIF($C$8:$AP$29,"R1A")</f>
        <v>24</v>
      </c>
      <c r="AW22" s="177">
        <f t="shared" si="0"/>
        <v>12.307692307692308</v>
      </c>
      <c r="AX22" s="52"/>
      <c r="AY22" s="25" t="s">
        <v>33</v>
      </c>
      <c r="AZ22" s="52"/>
      <c r="BA22" s="52"/>
      <c r="BB22" s="133"/>
      <c r="BC22" s="51"/>
      <c r="BD22" s="52"/>
    </row>
    <row r="23" spans="1:56" ht="15.5" x14ac:dyDescent="0.35">
      <c r="A23" s="21"/>
      <c r="B23" s="138">
        <v>16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9"/>
      <c r="Q23" s="47"/>
      <c r="R23" s="47"/>
      <c r="S23" s="47"/>
      <c r="T23" s="50"/>
      <c r="U23" s="50"/>
      <c r="V23" s="50"/>
      <c r="W23" s="50"/>
      <c r="X23" s="50"/>
      <c r="Y23" s="50"/>
      <c r="Z23" s="50"/>
      <c r="AA23" s="50"/>
      <c r="AB23" s="47"/>
      <c r="AC23" s="47"/>
      <c r="AD23" s="47"/>
      <c r="AE23" s="47"/>
      <c r="AF23" s="47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140"/>
      <c r="AR23" s="52"/>
      <c r="AS23" s="195"/>
      <c r="AT23" s="31" t="s">
        <v>70</v>
      </c>
      <c r="AU23" s="25" t="s">
        <v>36</v>
      </c>
      <c r="AV23" s="25">
        <f>COUNTIF($C$8:$AP$29,"R2A")</f>
        <v>0</v>
      </c>
      <c r="AW23" s="177">
        <f t="shared" si="0"/>
        <v>0</v>
      </c>
      <c r="AX23" s="52"/>
      <c r="AY23" s="25" t="s">
        <v>33</v>
      </c>
      <c r="AZ23" s="52"/>
      <c r="BA23" s="52"/>
      <c r="BB23" s="133"/>
      <c r="BC23" s="51"/>
      <c r="BD23" s="52"/>
    </row>
    <row r="24" spans="1:56" ht="15.5" x14ac:dyDescent="0.35">
      <c r="A24" s="21"/>
      <c r="B24" s="138">
        <v>17</v>
      </c>
      <c r="C24" s="47"/>
      <c r="D24" s="49"/>
      <c r="E24" s="47"/>
      <c r="F24" s="47"/>
      <c r="G24" s="47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50"/>
      <c r="U24" s="50"/>
      <c r="V24" s="50"/>
      <c r="W24" s="50"/>
      <c r="X24" s="50"/>
      <c r="Y24" s="50"/>
      <c r="Z24" s="50"/>
      <c r="AA24" s="50"/>
      <c r="AB24" s="49"/>
      <c r="AC24" s="49"/>
      <c r="AD24" s="49"/>
      <c r="AE24" s="49"/>
      <c r="AF24" s="49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140"/>
      <c r="AR24" s="52"/>
      <c r="AS24" s="196"/>
      <c r="AT24" s="25" t="s">
        <v>71</v>
      </c>
      <c r="AU24" s="25" t="s">
        <v>37</v>
      </c>
      <c r="AV24" s="25">
        <f>COUNTIF($C$8:$AP$29,"R3A")</f>
        <v>0</v>
      </c>
      <c r="AW24" s="177">
        <f t="shared" si="0"/>
        <v>0</v>
      </c>
      <c r="AX24" s="52"/>
      <c r="AY24" s="25" t="s">
        <v>33</v>
      </c>
      <c r="AZ24" s="52"/>
      <c r="BA24" s="52"/>
      <c r="BB24" s="133"/>
    </row>
    <row r="25" spans="1:56" ht="15.5" x14ac:dyDescent="0.35">
      <c r="A25" s="21"/>
      <c r="B25" s="138">
        <v>18</v>
      </c>
      <c r="C25" s="47"/>
      <c r="D25" s="49"/>
      <c r="E25" s="49"/>
      <c r="F25" s="47"/>
      <c r="G25" s="47"/>
      <c r="H25" s="49"/>
      <c r="I25" s="49"/>
      <c r="J25" s="49"/>
      <c r="K25" s="49"/>
      <c r="L25" s="50"/>
      <c r="M25" s="50"/>
      <c r="N25" s="50"/>
      <c r="O25" s="50"/>
      <c r="P25" s="49"/>
      <c r="Q25" s="49"/>
      <c r="R25" s="49"/>
      <c r="S25" s="49"/>
      <c r="T25" s="50"/>
      <c r="U25" s="50"/>
      <c r="V25" s="50"/>
      <c r="W25" s="50"/>
      <c r="X25" s="50"/>
      <c r="Y25" s="50"/>
      <c r="Z25" s="50"/>
      <c r="AA25" s="50"/>
      <c r="AB25" s="49"/>
      <c r="AC25" s="49"/>
      <c r="AD25" s="49"/>
      <c r="AE25" s="49"/>
      <c r="AF25" s="49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140"/>
      <c r="AR25" s="52"/>
      <c r="AS25" s="197"/>
      <c r="AT25" s="25" t="s">
        <v>72</v>
      </c>
      <c r="AU25" s="25" t="s">
        <v>38</v>
      </c>
      <c r="AV25" s="25">
        <f>COUNTIF($C$8:$AP$29,"BD")</f>
        <v>0</v>
      </c>
      <c r="AW25" s="177">
        <f t="shared" si="0"/>
        <v>0</v>
      </c>
      <c r="AX25" s="52"/>
      <c r="AY25" s="25" t="s">
        <v>33</v>
      </c>
      <c r="AZ25" s="52"/>
      <c r="BA25" s="52"/>
      <c r="BB25" s="133"/>
    </row>
    <row r="26" spans="1:56" ht="15.5" x14ac:dyDescent="0.35">
      <c r="A26" s="21"/>
      <c r="B26" s="138">
        <v>19</v>
      </c>
      <c r="C26" s="49"/>
      <c r="D26" s="103" t="s">
        <v>34</v>
      </c>
      <c r="E26" s="104" t="s">
        <v>34</v>
      </c>
      <c r="F26" s="49"/>
      <c r="G26" s="49"/>
      <c r="H26" s="52"/>
      <c r="I26" s="115" t="s">
        <v>78</v>
      </c>
      <c r="J26" s="49"/>
      <c r="K26" s="49"/>
      <c r="L26" s="50"/>
      <c r="M26" s="50"/>
      <c r="N26" s="50"/>
      <c r="O26" s="50"/>
      <c r="P26" s="52"/>
      <c r="Q26" s="49"/>
      <c r="R26" s="49"/>
      <c r="S26" s="49"/>
      <c r="T26" s="50"/>
      <c r="U26" s="50"/>
      <c r="V26" s="50"/>
      <c r="W26" s="50"/>
      <c r="X26" s="84" t="s">
        <v>32</v>
      </c>
      <c r="Y26" s="85" t="s">
        <v>32</v>
      </c>
      <c r="Z26" s="50"/>
      <c r="AA26" s="50"/>
      <c r="AB26" s="49"/>
      <c r="AC26" s="49"/>
      <c r="AD26" s="49"/>
      <c r="AE26" s="49"/>
      <c r="AF26" s="49"/>
      <c r="AG26" s="52"/>
      <c r="AH26" s="52"/>
      <c r="AI26" s="52"/>
      <c r="AJ26" s="50"/>
      <c r="AK26" s="50"/>
      <c r="AL26" s="50"/>
      <c r="AM26" s="50"/>
      <c r="AN26" s="50"/>
      <c r="AO26" s="78" t="s">
        <v>84</v>
      </c>
      <c r="AP26" s="79" t="s">
        <v>84</v>
      </c>
      <c r="AQ26" s="140"/>
      <c r="AR26" s="52"/>
      <c r="AS26" s="198"/>
      <c r="AT26" s="25" t="s">
        <v>73</v>
      </c>
      <c r="AU26" s="25" t="s">
        <v>39</v>
      </c>
      <c r="AV26" s="25">
        <f>COUNTIF($C$8:$AP$29,"BA")</f>
        <v>0</v>
      </c>
      <c r="AW26" s="177">
        <f t="shared" si="0"/>
        <v>0</v>
      </c>
      <c r="AX26" s="52"/>
      <c r="AY26" s="25" t="s">
        <v>33</v>
      </c>
      <c r="AZ26" s="52"/>
      <c r="BA26" s="52"/>
      <c r="BB26" s="133"/>
    </row>
    <row r="27" spans="1:56" ht="18" customHeight="1" x14ac:dyDescent="0.35">
      <c r="A27" s="21"/>
      <c r="B27" s="138">
        <v>20</v>
      </c>
      <c r="C27" s="49"/>
      <c r="D27" s="105" t="s">
        <v>34</v>
      </c>
      <c r="E27" s="106" t="s">
        <v>34</v>
      </c>
      <c r="F27" s="49"/>
      <c r="G27" s="49"/>
      <c r="H27" s="52"/>
      <c r="I27" s="116" t="s">
        <v>78</v>
      </c>
      <c r="J27" s="52"/>
      <c r="K27" s="92" t="s">
        <v>46</v>
      </c>
      <c r="L27" s="93" t="s">
        <v>46</v>
      </c>
      <c r="M27" s="93" t="s">
        <v>46</v>
      </c>
      <c r="N27" s="94" t="s">
        <v>46</v>
      </c>
      <c r="O27" s="50"/>
      <c r="P27" s="52"/>
      <c r="Q27" s="49"/>
      <c r="R27" s="49"/>
      <c r="S27" s="49"/>
      <c r="T27" s="50"/>
      <c r="U27" s="50"/>
      <c r="V27" s="50"/>
      <c r="W27" s="50"/>
      <c r="X27" s="88" t="s">
        <v>32</v>
      </c>
      <c r="Y27" s="89" t="s">
        <v>32</v>
      </c>
      <c r="Z27" s="50"/>
      <c r="AA27" s="50"/>
      <c r="AB27" s="49"/>
      <c r="AC27" s="49"/>
      <c r="AD27" s="49"/>
      <c r="AE27" s="49"/>
      <c r="AF27" s="49"/>
      <c r="AG27" s="52"/>
      <c r="AH27" s="52"/>
      <c r="AI27" s="52"/>
      <c r="AJ27" s="50"/>
      <c r="AK27" s="50"/>
      <c r="AL27" s="50"/>
      <c r="AM27" s="50"/>
      <c r="AN27" s="50"/>
      <c r="AO27" s="80" t="s">
        <v>84</v>
      </c>
      <c r="AP27" s="81" t="s">
        <v>84</v>
      </c>
      <c r="AQ27" s="140"/>
      <c r="AR27" s="52"/>
      <c r="AS27" s="132"/>
      <c r="AT27" s="52"/>
      <c r="AU27" s="52"/>
      <c r="AV27" s="52"/>
      <c r="AW27" s="133"/>
      <c r="AX27" s="52"/>
      <c r="AY27" s="51"/>
      <c r="AZ27" s="52"/>
      <c r="BA27" s="52"/>
      <c r="BB27" s="133"/>
    </row>
    <row r="28" spans="1:56" ht="18" customHeight="1" thickBot="1" x14ac:dyDescent="0.4">
      <c r="A28" s="21"/>
      <c r="B28" s="138">
        <v>21</v>
      </c>
      <c r="C28" s="49"/>
      <c r="D28" s="105" t="s">
        <v>34</v>
      </c>
      <c r="E28" s="106" t="s">
        <v>34</v>
      </c>
      <c r="F28" s="49"/>
      <c r="G28" s="49"/>
      <c r="H28" s="52"/>
      <c r="I28" s="116" t="s">
        <v>78</v>
      </c>
      <c r="J28" s="49"/>
      <c r="K28" s="49"/>
      <c r="L28" s="50"/>
      <c r="M28" s="50"/>
      <c r="N28" s="50"/>
      <c r="O28" s="50"/>
      <c r="P28" s="52"/>
      <c r="Q28" s="49"/>
      <c r="R28" s="49"/>
      <c r="S28" s="49"/>
      <c r="T28" s="50"/>
      <c r="U28" s="50"/>
      <c r="V28" s="50"/>
      <c r="W28" s="50"/>
      <c r="X28" s="88" t="s">
        <v>32</v>
      </c>
      <c r="Y28" s="89" t="s">
        <v>32</v>
      </c>
      <c r="Z28" s="50"/>
      <c r="AA28" s="50"/>
      <c r="AB28" s="49"/>
      <c r="AC28" s="49"/>
      <c r="AD28" s="49"/>
      <c r="AE28" s="49"/>
      <c r="AF28" s="49"/>
      <c r="AG28" s="52"/>
      <c r="AH28" s="52"/>
      <c r="AI28" s="52"/>
      <c r="AJ28" s="50"/>
      <c r="AK28" s="50"/>
      <c r="AL28" s="50"/>
      <c r="AM28" s="50"/>
      <c r="AN28" s="50"/>
      <c r="AO28" s="80" t="s">
        <v>84</v>
      </c>
      <c r="AP28" s="81" t="s">
        <v>84</v>
      </c>
      <c r="AQ28" s="140"/>
      <c r="AR28" s="52"/>
      <c r="AS28" s="199"/>
      <c r="AT28" s="152"/>
      <c r="AU28" s="200" t="s">
        <v>53</v>
      </c>
      <c r="AV28" s="152">
        <f>SUM(AV6:AV26)</f>
        <v>195</v>
      </c>
      <c r="AW28" s="153"/>
      <c r="AX28" s="52"/>
      <c r="AY28" s="51"/>
      <c r="AZ28" s="52"/>
      <c r="BA28" s="52"/>
      <c r="BB28" s="133"/>
    </row>
    <row r="29" spans="1:56" ht="18" customHeight="1" x14ac:dyDescent="0.35">
      <c r="A29" s="21"/>
      <c r="B29" s="138">
        <v>22</v>
      </c>
      <c r="C29" s="64" t="s">
        <v>41</v>
      </c>
      <c r="D29" s="95" t="s">
        <v>41</v>
      </c>
      <c r="E29" s="95" t="s">
        <v>41</v>
      </c>
      <c r="F29" s="95" t="s">
        <v>41</v>
      </c>
      <c r="G29" s="95" t="s">
        <v>41</v>
      </c>
      <c r="H29" s="95" t="s">
        <v>41</v>
      </c>
      <c r="I29" s="95" t="s">
        <v>41</v>
      </c>
      <c r="J29" s="95" t="s">
        <v>41</v>
      </c>
      <c r="K29" s="95" t="s">
        <v>41</v>
      </c>
      <c r="L29" s="95" t="s">
        <v>41</v>
      </c>
      <c r="M29" s="95" t="s">
        <v>41</v>
      </c>
      <c r="N29" s="95" t="s">
        <v>41</v>
      </c>
      <c r="O29" s="95" t="s">
        <v>41</v>
      </c>
      <c r="P29" s="95" t="s">
        <v>41</v>
      </c>
      <c r="Q29" s="95" t="s">
        <v>41</v>
      </c>
      <c r="R29" s="95" t="s">
        <v>41</v>
      </c>
      <c r="S29" s="95" t="s">
        <v>41</v>
      </c>
      <c r="T29" s="95" t="s">
        <v>41</v>
      </c>
      <c r="U29" s="95" t="s">
        <v>41</v>
      </c>
      <c r="V29" s="95" t="s">
        <v>41</v>
      </c>
      <c r="W29" s="95" t="s">
        <v>41</v>
      </c>
      <c r="X29" s="95" t="s">
        <v>41</v>
      </c>
      <c r="Y29" s="95" t="s">
        <v>41</v>
      </c>
      <c r="Z29" s="95" t="s">
        <v>41</v>
      </c>
      <c r="AA29" s="95" t="s">
        <v>41</v>
      </c>
      <c r="AB29" s="95" t="s">
        <v>41</v>
      </c>
      <c r="AC29" s="95" t="s">
        <v>41</v>
      </c>
      <c r="AD29" s="95" t="s">
        <v>41</v>
      </c>
      <c r="AE29" s="95" t="s">
        <v>41</v>
      </c>
      <c r="AF29" s="95" t="s">
        <v>41</v>
      </c>
      <c r="AG29" s="95" t="s">
        <v>41</v>
      </c>
      <c r="AH29" s="95" t="s">
        <v>41</v>
      </c>
      <c r="AI29" s="95" t="s">
        <v>41</v>
      </c>
      <c r="AJ29" s="95" t="s">
        <v>41</v>
      </c>
      <c r="AK29" s="95" t="s">
        <v>41</v>
      </c>
      <c r="AL29" s="95" t="s">
        <v>41</v>
      </c>
      <c r="AM29" s="95" t="s">
        <v>41</v>
      </c>
      <c r="AN29" s="95" t="s">
        <v>41</v>
      </c>
      <c r="AO29" s="95" t="s">
        <v>41</v>
      </c>
      <c r="AP29" s="59" t="s">
        <v>41</v>
      </c>
      <c r="AQ29" s="140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133"/>
    </row>
    <row r="30" spans="1:56" ht="18" customHeight="1" x14ac:dyDescent="0.3">
      <c r="B30" s="272"/>
      <c r="C30" s="273"/>
      <c r="D30" s="273"/>
      <c r="E30" s="273"/>
      <c r="F30" s="273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273"/>
      <c r="W30" s="273"/>
      <c r="X30" s="273"/>
      <c r="Y30" s="273"/>
      <c r="Z30" s="273"/>
      <c r="AA30" s="273"/>
      <c r="AB30" s="273"/>
      <c r="AC30" s="273"/>
      <c r="AD30" s="273"/>
      <c r="AE30" s="273"/>
      <c r="AF30" s="273"/>
      <c r="AG30" s="273"/>
      <c r="AH30" s="273"/>
      <c r="AI30" s="273"/>
      <c r="AJ30" s="273"/>
      <c r="AK30" s="273"/>
      <c r="AL30" s="273"/>
      <c r="AM30" s="273"/>
      <c r="AN30" s="273"/>
      <c r="AO30" s="273"/>
      <c r="AP30" s="273"/>
      <c r="AQ30" s="273"/>
      <c r="AR30" s="52"/>
      <c r="AS30" s="52"/>
      <c r="AT30" s="52"/>
      <c r="AU30" s="52"/>
      <c r="AV30" s="52"/>
      <c r="AW30" s="52"/>
      <c r="AX30" s="31"/>
      <c r="AY30" s="23" t="s">
        <v>54</v>
      </c>
      <c r="AZ30" s="23" t="s">
        <v>55</v>
      </c>
      <c r="BA30" s="25" t="s">
        <v>28</v>
      </c>
      <c r="BB30" s="133"/>
    </row>
    <row r="31" spans="1:56" ht="18" customHeight="1" x14ac:dyDescent="0.25">
      <c r="B31" s="132"/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39" t="s">
        <v>56</v>
      </c>
      <c r="AY31" s="25" t="s">
        <v>40</v>
      </c>
      <c r="AZ31" s="31">
        <f>SUM(AV8)</f>
        <v>115</v>
      </c>
      <c r="BA31" s="31">
        <f>(AZ31/$AV$28)*100</f>
        <v>58.974358974358978</v>
      </c>
      <c r="BB31" s="133"/>
    </row>
    <row r="32" spans="1:56" ht="18" customHeight="1" x14ac:dyDescent="0.25">
      <c r="B32" s="14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39" t="s">
        <v>57</v>
      </c>
      <c r="AY32" s="25" t="s">
        <v>58</v>
      </c>
      <c r="AZ32" s="31">
        <f>SUM(AV9:AV16)</f>
        <v>8</v>
      </c>
      <c r="BA32" s="31">
        <f>(AZ32/$AV$28)*100</f>
        <v>4.1025641025641022</v>
      </c>
      <c r="BB32" s="133"/>
    </row>
    <row r="33" spans="1:54" ht="18" customHeight="1" x14ac:dyDescent="0.25">
      <c r="B33" s="13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39" t="s">
        <v>59</v>
      </c>
      <c r="AY33" s="25" t="s">
        <v>60</v>
      </c>
      <c r="AZ33" s="31">
        <f>SUM(AV21:AV26)</f>
        <v>36</v>
      </c>
      <c r="BA33" s="31">
        <f t="shared" ref="BA33:BA34" si="1">(AZ33/$AV$28)*100</f>
        <v>18.461538461538463</v>
      </c>
      <c r="BB33" s="133"/>
    </row>
    <row r="34" spans="1:54" ht="18" customHeight="1" x14ac:dyDescent="0.25">
      <c r="B34" s="145"/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52"/>
      <c r="Q34" s="143"/>
      <c r="R34" s="143"/>
      <c r="S34" s="143"/>
      <c r="T34" s="143"/>
      <c r="U34" s="143"/>
      <c r="V34" s="143"/>
      <c r="W34" s="143"/>
      <c r="X34" s="143"/>
      <c r="Y34" s="143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39" t="s">
        <v>61</v>
      </c>
      <c r="AY34" s="25" t="s">
        <v>62</v>
      </c>
      <c r="AZ34" s="31">
        <f>SUM(AV17:AV20)</f>
        <v>12</v>
      </c>
      <c r="BA34" s="31">
        <f t="shared" si="1"/>
        <v>6.1538461538461542</v>
      </c>
      <c r="BB34" s="133"/>
    </row>
    <row r="35" spans="1:54" ht="18" customHeight="1" x14ac:dyDescent="0.25">
      <c r="B35" s="145"/>
      <c r="C35" s="143"/>
      <c r="D35" s="143"/>
      <c r="E35" s="143"/>
      <c r="F35" s="143"/>
      <c r="G35" s="146"/>
      <c r="H35" s="143"/>
      <c r="I35" s="143"/>
      <c r="J35" s="146"/>
      <c r="K35" s="143"/>
      <c r="L35" s="143"/>
      <c r="M35" s="146"/>
      <c r="N35" s="143"/>
      <c r="O35" s="143"/>
      <c r="P35" s="52"/>
      <c r="Q35" s="143"/>
      <c r="R35" s="143"/>
      <c r="S35" s="143"/>
      <c r="T35" s="143"/>
      <c r="U35" s="143"/>
      <c r="V35" s="143"/>
      <c r="W35" s="143"/>
      <c r="X35" s="143"/>
      <c r="Y35" s="143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147"/>
      <c r="AY35" s="52"/>
      <c r="AZ35" s="52"/>
      <c r="BA35" s="52"/>
      <c r="BB35" s="133"/>
    </row>
    <row r="36" spans="1:54" ht="18" customHeight="1" x14ac:dyDescent="0.25">
      <c r="A36" s="47"/>
      <c r="B36" s="148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133"/>
    </row>
    <row r="37" spans="1:54" ht="18" customHeight="1" x14ac:dyDescent="0.25">
      <c r="A37" s="47"/>
      <c r="B37" s="149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7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133"/>
    </row>
    <row r="38" spans="1:54" ht="18" customHeight="1" x14ac:dyDescent="0.25">
      <c r="A38" s="47"/>
      <c r="B38" s="137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8"/>
      <c r="R38" s="49"/>
      <c r="S38" s="47"/>
      <c r="T38" s="49"/>
      <c r="U38" s="47"/>
      <c r="V38" s="47"/>
      <c r="W38" s="47"/>
      <c r="X38" s="49"/>
      <c r="Y38" s="49"/>
      <c r="Z38" s="49"/>
      <c r="AA38" s="49"/>
      <c r="AB38" s="47"/>
      <c r="AC38" s="47"/>
      <c r="AD38" s="47"/>
      <c r="AE38" s="47"/>
      <c r="AF38" s="47"/>
      <c r="AG38" s="49"/>
      <c r="AH38" s="47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133"/>
    </row>
    <row r="39" spans="1:54" ht="18" customHeight="1" x14ac:dyDescent="0.25">
      <c r="A39" s="47"/>
      <c r="B39" s="137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8"/>
      <c r="R39" s="49"/>
      <c r="S39" s="47"/>
      <c r="T39" s="49"/>
      <c r="U39" s="49"/>
      <c r="V39" s="47"/>
      <c r="W39" s="47"/>
      <c r="X39" s="49"/>
      <c r="Y39" s="49"/>
      <c r="Z39" s="49"/>
      <c r="AA39" s="49"/>
      <c r="AB39" s="47"/>
      <c r="AC39" s="47"/>
      <c r="AD39" s="47"/>
      <c r="AE39" s="47"/>
      <c r="AF39" s="47"/>
      <c r="AG39" s="49"/>
      <c r="AH39" s="47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133"/>
    </row>
    <row r="40" spans="1:54" ht="18" customHeight="1" x14ac:dyDescent="0.25">
      <c r="A40" s="47"/>
      <c r="B40" s="137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7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133"/>
    </row>
    <row r="41" spans="1:54" ht="12.5" x14ac:dyDescent="0.25">
      <c r="A41" s="47"/>
      <c r="B41" s="149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7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133"/>
    </row>
    <row r="42" spans="1:54" ht="12.5" x14ac:dyDescent="0.25">
      <c r="A42" s="47"/>
      <c r="B42" s="137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8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7"/>
      <c r="AG42" s="49"/>
      <c r="AH42" s="47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133"/>
    </row>
    <row r="43" spans="1:54" ht="12.5" x14ac:dyDescent="0.25">
      <c r="A43" s="47"/>
      <c r="B43" s="137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8"/>
      <c r="R43" s="49"/>
      <c r="S43" s="47"/>
      <c r="T43" s="47"/>
      <c r="U43" s="47"/>
      <c r="V43" s="47"/>
      <c r="W43" s="47"/>
      <c r="X43" s="47"/>
      <c r="Y43" s="49"/>
      <c r="Z43" s="47"/>
      <c r="AA43" s="47"/>
      <c r="AB43" s="47"/>
      <c r="AC43" s="47"/>
      <c r="AD43" s="47"/>
      <c r="AE43" s="47"/>
      <c r="AF43" s="49"/>
      <c r="AG43" s="49"/>
      <c r="AH43" s="47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133"/>
    </row>
    <row r="44" spans="1:54" ht="12.5" x14ac:dyDescent="0.25">
      <c r="A44" s="47"/>
      <c r="B44" s="137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7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133"/>
    </row>
    <row r="45" spans="1:54" ht="12.5" x14ac:dyDescent="0.25">
      <c r="A45" s="47"/>
      <c r="B45" s="149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7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133"/>
    </row>
    <row r="46" spans="1:54" ht="12.5" x14ac:dyDescent="0.25">
      <c r="A46" s="47"/>
      <c r="B46" s="137"/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8"/>
      <c r="R46" s="49"/>
      <c r="S46" s="47"/>
      <c r="T46" s="47"/>
      <c r="U46" s="47"/>
      <c r="V46" s="47"/>
      <c r="W46" s="49"/>
      <c r="X46" s="49"/>
      <c r="Y46" s="49"/>
      <c r="Z46" s="47"/>
      <c r="AA46" s="47"/>
      <c r="AB46" s="47"/>
      <c r="AC46" s="47"/>
      <c r="AD46" s="47"/>
      <c r="AE46" s="47"/>
      <c r="AF46" s="47"/>
      <c r="AG46" s="49"/>
      <c r="AH46" s="47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133"/>
    </row>
    <row r="47" spans="1:54" ht="12.5" x14ac:dyDescent="0.25">
      <c r="A47" s="47"/>
      <c r="B47" s="137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8"/>
      <c r="R47" s="49"/>
      <c r="S47" s="47"/>
      <c r="T47" s="47"/>
      <c r="U47" s="49"/>
      <c r="V47" s="47"/>
      <c r="W47" s="49"/>
      <c r="X47" s="49"/>
      <c r="Y47" s="49"/>
      <c r="Z47" s="47"/>
      <c r="AA47" s="47"/>
      <c r="AB47" s="47"/>
      <c r="AC47" s="47"/>
      <c r="AD47" s="47"/>
      <c r="AE47" s="47"/>
      <c r="AF47" s="47"/>
      <c r="AG47" s="49"/>
      <c r="AH47" s="47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133"/>
    </row>
    <row r="48" spans="1:54" ht="12.5" x14ac:dyDescent="0.25">
      <c r="A48" s="47"/>
      <c r="B48" s="137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8"/>
      <c r="R48" s="49"/>
      <c r="S48" s="47"/>
      <c r="T48" s="49"/>
      <c r="U48" s="47"/>
      <c r="V48" s="49"/>
      <c r="W48" s="49"/>
      <c r="X48" s="49"/>
      <c r="Y48" s="49"/>
      <c r="Z48" s="49"/>
      <c r="AA48" s="47"/>
      <c r="AB48" s="47"/>
      <c r="AC48" s="47"/>
      <c r="AD48" s="47"/>
      <c r="AE48" s="47"/>
      <c r="AF48" s="47"/>
      <c r="AG48" s="49"/>
      <c r="AH48" s="47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133"/>
    </row>
    <row r="49" spans="1:54" ht="12.5" x14ac:dyDescent="0.25">
      <c r="A49" s="47"/>
      <c r="B49" s="137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49"/>
      <c r="S49" s="52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7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133"/>
    </row>
    <row r="50" spans="1:54" ht="12.5" x14ac:dyDescent="0.25">
      <c r="A50" s="47"/>
      <c r="B50" s="149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49"/>
      <c r="S50" s="49"/>
      <c r="T50" s="47"/>
      <c r="U50" s="47"/>
      <c r="V50" s="47"/>
      <c r="W50" s="47"/>
      <c r="X50" s="47"/>
      <c r="Y50" s="47"/>
      <c r="Z50" s="49"/>
      <c r="AA50" s="49"/>
      <c r="AB50" s="49"/>
      <c r="AC50" s="49"/>
      <c r="AD50" s="49"/>
      <c r="AE50" s="49"/>
      <c r="AF50" s="49"/>
      <c r="AG50" s="49"/>
      <c r="AH50" s="47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133"/>
    </row>
    <row r="51" spans="1:54" ht="12.5" x14ac:dyDescent="0.25">
      <c r="A51" s="47"/>
      <c r="B51" s="137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8"/>
      <c r="R51" s="47"/>
      <c r="S51" s="47"/>
      <c r="T51" s="49"/>
      <c r="U51" s="49"/>
      <c r="V51" s="49"/>
      <c r="W51" s="49"/>
      <c r="X51" s="49"/>
      <c r="Y51" s="47"/>
      <c r="Z51" s="47"/>
      <c r="AA51" s="47"/>
      <c r="AB51" s="47"/>
      <c r="AC51" s="47"/>
      <c r="AD51" s="47"/>
      <c r="AE51" s="47"/>
      <c r="AF51" s="47"/>
      <c r="AG51" s="49"/>
      <c r="AH51" s="47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133"/>
    </row>
    <row r="52" spans="1:54" ht="12.5" x14ac:dyDescent="0.25">
      <c r="A52" s="47"/>
      <c r="B52" s="137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8"/>
      <c r="R52" s="47"/>
      <c r="S52" s="47"/>
      <c r="T52" s="47"/>
      <c r="U52" s="47"/>
      <c r="V52" s="49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9"/>
      <c r="AH52" s="47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133"/>
    </row>
    <row r="53" spans="1:54" ht="12.5" x14ac:dyDescent="0.25">
      <c r="A53" s="47"/>
      <c r="B53" s="137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8"/>
      <c r="R53" s="47"/>
      <c r="S53" s="47"/>
      <c r="T53" s="47"/>
      <c r="U53" s="47"/>
      <c r="V53" s="49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9"/>
      <c r="AH53" s="47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133"/>
    </row>
    <row r="54" spans="1:54" ht="12.5" x14ac:dyDescent="0.25">
      <c r="A54" s="47"/>
      <c r="B54" s="137"/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8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9"/>
      <c r="AH54" s="47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133"/>
    </row>
    <row r="55" spans="1:54" ht="13" thickBot="1" x14ac:dyDescent="0.3">
      <c r="A55" s="47"/>
      <c r="B55" s="161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51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3"/>
    </row>
    <row r="56" spans="1:54" ht="12.5" x14ac:dyDescent="0.25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</row>
    <row r="57" spans="1:54" ht="13" thickBot="1" x14ac:dyDescent="0.3"/>
    <row r="58" spans="1:54" ht="12.5" x14ac:dyDescent="0.25">
      <c r="B58" s="129"/>
      <c r="C58" s="130"/>
      <c r="D58" s="130"/>
      <c r="E58" s="130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  <c r="AA58" s="130"/>
      <c r="AB58" s="130"/>
      <c r="AC58" s="130"/>
      <c r="AD58" s="130"/>
      <c r="AE58" s="130"/>
      <c r="AF58" s="130"/>
      <c r="AG58" s="130"/>
      <c r="AH58" s="130"/>
      <c r="AI58" s="130"/>
      <c r="AJ58" s="130"/>
      <c r="AK58" s="130"/>
      <c r="AL58" s="130"/>
      <c r="AM58" s="130"/>
      <c r="AN58" s="130"/>
      <c r="AO58" s="130"/>
      <c r="AP58" s="130"/>
      <c r="AQ58" s="130"/>
      <c r="AR58" s="130"/>
      <c r="AS58" s="130"/>
      <c r="AT58" s="130"/>
      <c r="AU58" s="130"/>
      <c r="AV58" s="130"/>
      <c r="AW58" s="130"/>
      <c r="AX58" s="130"/>
      <c r="AY58" s="130"/>
      <c r="AZ58" s="130"/>
      <c r="BA58" s="130"/>
      <c r="BB58" s="131"/>
    </row>
    <row r="59" spans="1:54" ht="20.5" thickBot="1" x14ac:dyDescent="0.3">
      <c r="B59" s="132"/>
      <c r="C59" s="52"/>
      <c r="D59" s="52"/>
      <c r="E59" s="52"/>
      <c r="F59" s="52"/>
      <c r="G59" s="52"/>
      <c r="H59" s="274" t="s">
        <v>102</v>
      </c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  <c r="BB59" s="133"/>
    </row>
    <row r="60" spans="1:54" ht="12.5" customHeight="1" x14ac:dyDescent="0.35">
      <c r="B60" s="134"/>
      <c r="C60" s="135"/>
      <c r="D60" s="52"/>
      <c r="E60" s="52"/>
      <c r="F60" s="52"/>
      <c r="G60" s="52"/>
      <c r="H60" s="172"/>
      <c r="I60" s="172"/>
      <c r="J60" s="172"/>
      <c r="K60" s="172"/>
      <c r="L60" s="172"/>
      <c r="M60" s="172"/>
      <c r="N60" s="172"/>
      <c r="O60" s="172"/>
      <c r="P60" s="172"/>
      <c r="Q60" s="172"/>
      <c r="R60" s="172"/>
      <c r="S60" s="172"/>
      <c r="T60" s="172"/>
      <c r="U60" s="172"/>
      <c r="V60" s="172"/>
      <c r="W60" s="172"/>
      <c r="X60" s="172"/>
      <c r="Y60" s="172"/>
      <c r="Z60" s="172"/>
      <c r="AA60" s="172"/>
      <c r="AB60" s="172"/>
      <c r="AC60" s="172"/>
      <c r="AD60" s="17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129"/>
      <c r="AT60" s="174" t="s">
        <v>25</v>
      </c>
      <c r="AU60" s="174" t="s">
        <v>26</v>
      </c>
      <c r="AV60" s="174" t="s">
        <v>27</v>
      </c>
      <c r="AW60" s="175" t="s">
        <v>28</v>
      </c>
      <c r="AX60" s="52"/>
      <c r="AY60" s="23" t="s">
        <v>29</v>
      </c>
      <c r="AZ60" s="52"/>
      <c r="BA60" s="53"/>
      <c r="BB60" s="133"/>
    </row>
    <row r="61" spans="1:54" ht="15.5" customHeight="1" x14ac:dyDescent="0.35">
      <c r="B61" s="134"/>
      <c r="C61" s="135"/>
      <c r="D61" s="52"/>
      <c r="E61" s="52"/>
      <c r="F61" s="52"/>
      <c r="G61" s="52"/>
      <c r="H61" s="164"/>
      <c r="I61" s="164"/>
      <c r="J61" s="164"/>
      <c r="K61" s="164"/>
      <c r="L61" s="164"/>
      <c r="M61" s="164"/>
      <c r="N61" s="164"/>
      <c r="O61" s="164"/>
      <c r="P61" s="164"/>
      <c r="Q61" s="164"/>
      <c r="R61" s="164"/>
      <c r="S61" s="164"/>
      <c r="T61" s="164"/>
      <c r="U61" s="164"/>
      <c r="V61" s="164"/>
      <c r="W61" s="164"/>
      <c r="X61" s="164"/>
      <c r="Y61" s="164"/>
      <c r="Z61" s="164"/>
      <c r="AA61" s="164"/>
      <c r="AB61" s="164"/>
      <c r="AC61" s="164"/>
      <c r="AD61" s="164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202"/>
      <c r="AT61" s="24" t="s">
        <v>98</v>
      </c>
      <c r="AU61" s="25" t="s">
        <v>99</v>
      </c>
      <c r="AV61" s="25">
        <f>COUNTIF($C$64:$AP$84,"PS")</f>
        <v>3</v>
      </c>
      <c r="AW61" s="177"/>
      <c r="AX61" s="52"/>
      <c r="AY61" s="25" t="s">
        <v>31</v>
      </c>
      <c r="AZ61" s="52"/>
      <c r="BA61" s="53"/>
      <c r="BB61" s="133"/>
    </row>
    <row r="62" spans="1:54" ht="12.5" x14ac:dyDescent="0.25">
      <c r="B62" s="13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125"/>
      <c r="AR62" s="52"/>
      <c r="AS62" s="178"/>
      <c r="AT62" s="24" t="s">
        <v>30</v>
      </c>
      <c r="AU62" s="25" t="s">
        <v>82</v>
      </c>
      <c r="AV62" s="25">
        <f>COUNTIF($C$64:$AP$84,"UI")</f>
        <v>18</v>
      </c>
      <c r="AW62" s="177">
        <f t="shared" ref="AW62:AW82" si="2">(AV62/$AV$28)*100</f>
        <v>9.2307692307692317</v>
      </c>
      <c r="AX62" s="52"/>
      <c r="AY62" s="25" t="s">
        <v>31</v>
      </c>
      <c r="AZ62" s="52"/>
      <c r="BA62" s="52"/>
      <c r="BB62" s="133"/>
    </row>
    <row r="63" spans="1:54" ht="12.5" x14ac:dyDescent="0.25">
      <c r="B63" s="138"/>
      <c r="C63" s="139">
        <v>1</v>
      </c>
      <c r="D63" s="139">
        <v>2</v>
      </c>
      <c r="E63" s="139">
        <v>3</v>
      </c>
      <c r="F63" s="139">
        <v>4</v>
      </c>
      <c r="G63" s="139">
        <v>5</v>
      </c>
      <c r="H63" s="139">
        <v>6</v>
      </c>
      <c r="I63" s="139">
        <v>7</v>
      </c>
      <c r="J63" s="139">
        <v>8</v>
      </c>
      <c r="K63" s="139">
        <v>9</v>
      </c>
      <c r="L63" s="139">
        <v>10</v>
      </c>
      <c r="M63" s="139">
        <v>11</v>
      </c>
      <c r="N63" s="139">
        <v>12</v>
      </c>
      <c r="O63" s="139">
        <v>13</v>
      </c>
      <c r="P63" s="139">
        <v>14</v>
      </c>
      <c r="Q63" s="139">
        <v>15</v>
      </c>
      <c r="R63" s="139">
        <v>16</v>
      </c>
      <c r="S63" s="139">
        <v>17</v>
      </c>
      <c r="T63" s="139">
        <v>18</v>
      </c>
      <c r="U63" s="139">
        <v>19</v>
      </c>
      <c r="V63" s="139">
        <v>20</v>
      </c>
      <c r="W63" s="139">
        <v>21</v>
      </c>
      <c r="X63" s="139">
        <v>22</v>
      </c>
      <c r="Y63" s="139">
        <v>23</v>
      </c>
      <c r="Z63" s="139">
        <v>24</v>
      </c>
      <c r="AA63" s="139">
        <v>25</v>
      </c>
      <c r="AB63" s="139">
        <v>26</v>
      </c>
      <c r="AC63" s="139">
        <v>27</v>
      </c>
      <c r="AD63" s="139">
        <v>28</v>
      </c>
      <c r="AE63" s="139">
        <v>29</v>
      </c>
      <c r="AF63" s="139">
        <v>30</v>
      </c>
      <c r="AG63" s="139">
        <v>31</v>
      </c>
      <c r="AH63" s="139">
        <v>32</v>
      </c>
      <c r="AI63" s="139">
        <v>33</v>
      </c>
      <c r="AJ63" s="139">
        <v>34</v>
      </c>
      <c r="AK63" s="139">
        <v>35</v>
      </c>
      <c r="AL63" s="139">
        <v>36</v>
      </c>
      <c r="AM63" s="139">
        <v>37</v>
      </c>
      <c r="AN63" s="139">
        <v>38</v>
      </c>
      <c r="AO63" s="139">
        <v>39</v>
      </c>
      <c r="AP63" s="139">
        <v>40</v>
      </c>
      <c r="AQ63" s="140"/>
      <c r="AR63" s="52"/>
      <c r="AS63" s="179"/>
      <c r="AT63" s="24" t="s">
        <v>83</v>
      </c>
      <c r="AU63" s="25" t="s">
        <v>84</v>
      </c>
      <c r="AV63" s="25">
        <f>COUNTIF($C$64:$AP$84,"LEx")</f>
        <v>6</v>
      </c>
      <c r="AW63" s="177">
        <f t="shared" si="2"/>
        <v>3.0769230769230771</v>
      </c>
      <c r="AX63" s="52"/>
      <c r="AY63" s="25" t="s">
        <v>31</v>
      </c>
      <c r="AZ63" s="52"/>
      <c r="BA63" s="52"/>
      <c r="BB63" s="133"/>
    </row>
    <row r="64" spans="1:54" ht="12.5" x14ac:dyDescent="0.25">
      <c r="B64" s="138">
        <v>1</v>
      </c>
      <c r="C64" s="56" t="s">
        <v>82</v>
      </c>
      <c r="D64" s="56" t="s">
        <v>82</v>
      </c>
      <c r="E64" s="56" t="s">
        <v>82</v>
      </c>
      <c r="F64" s="56" t="s">
        <v>82</v>
      </c>
      <c r="G64" s="56" t="s">
        <v>82</v>
      </c>
      <c r="H64" s="56" t="s">
        <v>82</v>
      </c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9"/>
      <c r="AJ64" s="47"/>
      <c r="AK64" s="47"/>
      <c r="AL64" s="47"/>
      <c r="AM64" s="47"/>
      <c r="AN64" s="47"/>
      <c r="AO64" s="47"/>
      <c r="AP64" s="47"/>
      <c r="AQ64" s="140"/>
      <c r="AR64" s="52"/>
      <c r="AS64" s="180"/>
      <c r="AT64" s="25" t="s">
        <v>64</v>
      </c>
      <c r="AU64" s="25" t="s">
        <v>41</v>
      </c>
      <c r="AV64" s="25">
        <f>COUNTIF($C$64:$AP$84,"P")</f>
        <v>82</v>
      </c>
      <c r="AW64" s="177">
        <f t="shared" si="2"/>
        <v>42.051282051282051</v>
      </c>
      <c r="AX64" s="52"/>
      <c r="AY64" s="25" t="s">
        <v>35</v>
      </c>
      <c r="AZ64" s="52"/>
      <c r="BA64" s="52"/>
      <c r="BB64" s="133"/>
    </row>
    <row r="65" spans="2:54" ht="12.5" x14ac:dyDescent="0.25">
      <c r="B65" s="138">
        <v>2</v>
      </c>
      <c r="C65" s="56" t="s">
        <v>82</v>
      </c>
      <c r="D65" s="56" t="s">
        <v>82</v>
      </c>
      <c r="E65" s="56" t="s">
        <v>82</v>
      </c>
      <c r="F65" s="56" t="s">
        <v>82</v>
      </c>
      <c r="G65" s="56" t="s">
        <v>82</v>
      </c>
      <c r="H65" s="56" t="s">
        <v>82</v>
      </c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/>
      <c r="AP65" s="47"/>
      <c r="AQ65" s="140"/>
      <c r="AR65" s="52"/>
      <c r="AS65" s="181"/>
      <c r="AT65" s="25" t="s">
        <v>42</v>
      </c>
      <c r="AU65" s="25" t="s">
        <v>43</v>
      </c>
      <c r="AV65" s="25">
        <f>COUNTIF($C$64:$AP$84,"CrP")</f>
        <v>4</v>
      </c>
      <c r="AW65" s="177">
        <f t="shared" si="2"/>
        <v>2.0512820512820511</v>
      </c>
      <c r="AX65" s="52"/>
      <c r="AY65" s="25" t="s">
        <v>44</v>
      </c>
      <c r="AZ65" s="52"/>
      <c r="BA65" s="52"/>
      <c r="BB65" s="133"/>
    </row>
    <row r="66" spans="2:54" ht="12.5" x14ac:dyDescent="0.25">
      <c r="B66" s="138">
        <v>3</v>
      </c>
      <c r="C66" s="56" t="s">
        <v>82</v>
      </c>
      <c r="D66" s="56" t="s">
        <v>82</v>
      </c>
      <c r="E66" s="56" t="s">
        <v>82</v>
      </c>
      <c r="F66" s="56" t="s">
        <v>82</v>
      </c>
      <c r="G66" s="56" t="s">
        <v>82</v>
      </c>
      <c r="H66" s="56" t="s">
        <v>82</v>
      </c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140"/>
      <c r="AR66" s="52"/>
      <c r="AS66" s="182"/>
      <c r="AT66" s="25" t="s">
        <v>65</v>
      </c>
      <c r="AU66" s="25" t="s">
        <v>45</v>
      </c>
      <c r="AV66" s="25">
        <f>COUNTIF($C$64:$AP$84,"MPLR")</f>
        <v>0</v>
      </c>
      <c r="AW66" s="177">
        <f t="shared" si="2"/>
        <v>0</v>
      </c>
      <c r="AX66" s="52"/>
      <c r="AY66" s="25" t="s">
        <v>44</v>
      </c>
      <c r="AZ66" s="52"/>
      <c r="BA66" s="52"/>
      <c r="BB66" s="133"/>
    </row>
    <row r="67" spans="2:54" ht="12.5" x14ac:dyDescent="0.25">
      <c r="B67" s="138">
        <v>4</v>
      </c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8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47"/>
      <c r="AO67" s="47"/>
      <c r="AP67" s="47"/>
      <c r="AQ67" s="140"/>
      <c r="AR67" s="52"/>
      <c r="AS67" s="183"/>
      <c r="AT67" s="25" t="s">
        <v>66</v>
      </c>
      <c r="AU67" s="25" t="s">
        <v>46</v>
      </c>
      <c r="AV67" s="25">
        <f>COUNTIF($C$64:$AP$84,"MPUD")</f>
        <v>0</v>
      </c>
      <c r="AW67" s="177">
        <f t="shared" si="2"/>
        <v>0</v>
      </c>
      <c r="AX67" s="52"/>
      <c r="AY67" s="25" t="s">
        <v>44</v>
      </c>
      <c r="AZ67" s="52"/>
      <c r="BA67" s="52"/>
      <c r="BB67" s="133"/>
    </row>
    <row r="68" spans="2:54" ht="15.5" x14ac:dyDescent="0.35">
      <c r="B68" s="138">
        <v>5</v>
      </c>
      <c r="C68" s="47"/>
      <c r="D68" s="47"/>
      <c r="E68" s="103" t="s">
        <v>34</v>
      </c>
      <c r="F68" s="104" t="s">
        <v>34</v>
      </c>
      <c r="G68" s="47"/>
      <c r="H68" s="47"/>
      <c r="I68" s="47"/>
      <c r="J68" s="47"/>
      <c r="K68" s="47"/>
      <c r="L68" s="117" t="s">
        <v>78</v>
      </c>
      <c r="M68" s="118" t="s">
        <v>78</v>
      </c>
      <c r="N68" s="119" t="s">
        <v>78</v>
      </c>
      <c r="O68" s="58"/>
      <c r="P68" s="58"/>
      <c r="Q68" s="47"/>
      <c r="R68" s="47"/>
      <c r="S68" s="47"/>
      <c r="T68" s="47"/>
      <c r="U68" s="47"/>
      <c r="V68" s="47"/>
      <c r="W68" s="47"/>
      <c r="X68" s="47"/>
      <c r="Y68" s="47"/>
      <c r="Z68" s="103" t="s">
        <v>34</v>
      </c>
      <c r="AA68" s="104" t="s">
        <v>34</v>
      </c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58"/>
      <c r="AM68" s="58"/>
      <c r="AN68" s="47"/>
      <c r="AO68" s="47"/>
      <c r="AP68" s="47"/>
      <c r="AQ68" s="140"/>
      <c r="AR68" s="52"/>
      <c r="AS68" s="184"/>
      <c r="AT68" s="25" t="s">
        <v>20</v>
      </c>
      <c r="AU68" s="25" t="s">
        <v>74</v>
      </c>
      <c r="AV68" s="25">
        <f>COUNTIF($C$64:$AP$84,"CP")</f>
        <v>0</v>
      </c>
      <c r="AW68" s="177">
        <f t="shared" si="2"/>
        <v>0</v>
      </c>
      <c r="AX68" s="52"/>
      <c r="AY68" s="25" t="s">
        <v>44</v>
      </c>
      <c r="AZ68" s="52"/>
      <c r="BA68" s="52"/>
      <c r="BB68" s="133"/>
    </row>
    <row r="69" spans="2:54" ht="15.5" x14ac:dyDescent="0.35">
      <c r="B69" s="138">
        <v>6</v>
      </c>
      <c r="C69" s="47"/>
      <c r="D69" s="47"/>
      <c r="E69" s="105" t="s">
        <v>34</v>
      </c>
      <c r="F69" s="106" t="s">
        <v>34</v>
      </c>
      <c r="G69" s="47"/>
      <c r="H69" s="47"/>
      <c r="I69" s="47"/>
      <c r="J69" s="47"/>
      <c r="K69" s="47"/>
      <c r="L69" s="120" t="s">
        <v>78</v>
      </c>
      <c r="M69" s="121" t="s">
        <v>78</v>
      </c>
      <c r="N69" s="122" t="s">
        <v>78</v>
      </c>
      <c r="O69" s="58"/>
      <c r="P69" s="58"/>
      <c r="Q69" s="47"/>
      <c r="R69" s="47"/>
      <c r="S69" s="48"/>
      <c r="T69" s="47"/>
      <c r="U69" s="47"/>
      <c r="V69" s="47"/>
      <c r="W69" s="47"/>
      <c r="X69" s="47"/>
      <c r="Y69" s="47"/>
      <c r="Z69" s="105" t="s">
        <v>34</v>
      </c>
      <c r="AA69" s="106" t="s">
        <v>34</v>
      </c>
      <c r="AB69" s="47"/>
      <c r="AC69" s="47"/>
      <c r="AD69" s="47"/>
      <c r="AE69" s="47"/>
      <c r="AF69" s="47"/>
      <c r="AG69" s="47"/>
      <c r="AH69" s="47"/>
      <c r="AI69" s="47"/>
      <c r="AJ69" s="47"/>
      <c r="AK69" s="57"/>
      <c r="AL69" s="58"/>
      <c r="AM69" s="58"/>
      <c r="AN69" s="47"/>
      <c r="AO69" s="47"/>
      <c r="AP69" s="47"/>
      <c r="AQ69" s="140"/>
      <c r="AR69" s="52"/>
      <c r="AS69" s="185"/>
      <c r="AT69" s="25" t="s">
        <v>67</v>
      </c>
      <c r="AU69" s="25" t="s">
        <v>76</v>
      </c>
      <c r="AV69" s="25">
        <f>COUNTIF($C$64:$AP$84,"LDB")</f>
        <v>0</v>
      </c>
      <c r="AW69" s="177">
        <f t="shared" si="2"/>
        <v>0</v>
      </c>
      <c r="AX69" s="52"/>
      <c r="AY69" s="25" t="s">
        <v>44</v>
      </c>
      <c r="AZ69" s="52"/>
      <c r="BA69" s="52"/>
      <c r="BB69" s="133"/>
    </row>
    <row r="70" spans="2:54" ht="15.5" x14ac:dyDescent="0.35">
      <c r="B70" s="138">
        <v>7</v>
      </c>
      <c r="C70" s="47"/>
      <c r="D70" s="47"/>
      <c r="E70" s="105" t="s">
        <v>34</v>
      </c>
      <c r="F70" s="106" t="s">
        <v>34</v>
      </c>
      <c r="G70" s="47"/>
      <c r="H70" s="47"/>
      <c r="I70" s="47"/>
      <c r="J70" s="47"/>
      <c r="K70" s="47"/>
      <c r="L70" s="120" t="s">
        <v>78</v>
      </c>
      <c r="M70" s="121" t="s">
        <v>78</v>
      </c>
      <c r="N70" s="122" t="s">
        <v>78</v>
      </c>
      <c r="O70" s="58"/>
      <c r="P70" s="58"/>
      <c r="Q70" s="47"/>
      <c r="R70" s="47"/>
      <c r="S70" s="47"/>
      <c r="T70" s="47"/>
      <c r="U70" s="47"/>
      <c r="V70" s="47"/>
      <c r="W70" s="47"/>
      <c r="X70" s="47"/>
      <c r="Y70" s="47"/>
      <c r="Z70" s="105" t="s">
        <v>34</v>
      </c>
      <c r="AA70" s="106" t="s">
        <v>34</v>
      </c>
      <c r="AB70" s="48"/>
      <c r="AC70" s="47"/>
      <c r="AD70" s="47"/>
      <c r="AE70" s="47"/>
      <c r="AF70" s="47"/>
      <c r="AG70" s="47"/>
      <c r="AH70" s="47"/>
      <c r="AI70" s="47"/>
      <c r="AJ70" s="47"/>
      <c r="AK70" s="47"/>
      <c r="AL70" s="58"/>
      <c r="AM70" s="58"/>
      <c r="AN70" s="47"/>
      <c r="AO70" s="47"/>
      <c r="AP70" s="47"/>
      <c r="AQ70" s="140"/>
      <c r="AR70" s="52"/>
      <c r="AS70" s="186"/>
      <c r="AT70" s="25" t="s">
        <v>52</v>
      </c>
      <c r="AU70" s="25" t="s">
        <v>77</v>
      </c>
      <c r="AV70" s="25">
        <f>COUNTIF($C$64:$AP$84,"LB")</f>
        <v>0</v>
      </c>
      <c r="AW70" s="177">
        <f t="shared" si="2"/>
        <v>0</v>
      </c>
      <c r="AX70" s="52"/>
      <c r="AY70" s="25" t="s">
        <v>44</v>
      </c>
      <c r="AZ70" s="52"/>
      <c r="BA70" s="52"/>
      <c r="BB70" s="133"/>
    </row>
    <row r="71" spans="2:54" ht="12.5" x14ac:dyDescent="0.25">
      <c r="B71" s="138">
        <v>8</v>
      </c>
      <c r="C71" s="64" t="s">
        <v>41</v>
      </c>
      <c r="D71" s="95" t="s">
        <v>41</v>
      </c>
      <c r="E71" s="95" t="s">
        <v>41</v>
      </c>
      <c r="F71" s="95" t="s">
        <v>41</v>
      </c>
      <c r="G71" s="95" t="s">
        <v>41</v>
      </c>
      <c r="H71" s="95" t="s">
        <v>41</v>
      </c>
      <c r="I71" s="95" t="s">
        <v>41</v>
      </c>
      <c r="J71" s="95" t="s">
        <v>41</v>
      </c>
      <c r="K71" s="95" t="s">
        <v>41</v>
      </c>
      <c r="L71" s="95" t="s">
        <v>41</v>
      </c>
      <c r="M71" s="95" t="s">
        <v>41</v>
      </c>
      <c r="N71" s="95" t="s">
        <v>41</v>
      </c>
      <c r="O71" s="95" t="s">
        <v>41</v>
      </c>
      <c r="P71" s="95" t="s">
        <v>41</v>
      </c>
      <c r="Q71" s="95" t="s">
        <v>41</v>
      </c>
      <c r="R71" s="95" t="s">
        <v>41</v>
      </c>
      <c r="S71" s="95" t="s">
        <v>41</v>
      </c>
      <c r="T71" s="95" t="s">
        <v>41</v>
      </c>
      <c r="U71" s="95" t="s">
        <v>41</v>
      </c>
      <c r="V71" s="95" t="s">
        <v>41</v>
      </c>
      <c r="W71" s="95" t="s">
        <v>41</v>
      </c>
      <c r="X71" s="95" t="s">
        <v>41</v>
      </c>
      <c r="Y71" s="95" t="s">
        <v>41</v>
      </c>
      <c r="Z71" s="95" t="s">
        <v>41</v>
      </c>
      <c r="AA71" s="95" t="s">
        <v>41</v>
      </c>
      <c r="AB71" s="95" t="s">
        <v>41</v>
      </c>
      <c r="AC71" s="95" t="s">
        <v>41</v>
      </c>
      <c r="AD71" s="95" t="s">
        <v>41</v>
      </c>
      <c r="AE71" s="95" t="s">
        <v>41</v>
      </c>
      <c r="AF71" s="95" t="s">
        <v>41</v>
      </c>
      <c r="AG71" s="95" t="s">
        <v>41</v>
      </c>
      <c r="AH71" s="95" t="s">
        <v>41</v>
      </c>
      <c r="AI71" s="95" t="s">
        <v>41</v>
      </c>
      <c r="AJ71" s="95" t="s">
        <v>41</v>
      </c>
      <c r="AK71" s="95" t="s">
        <v>41</v>
      </c>
      <c r="AL71" s="59" t="s">
        <v>41</v>
      </c>
      <c r="AM71" s="52"/>
      <c r="AN71" s="52"/>
      <c r="AO71" s="52"/>
      <c r="AP71" s="52"/>
      <c r="AQ71" s="140"/>
      <c r="AR71" s="52"/>
      <c r="AS71" s="187"/>
      <c r="AT71" s="25" t="s">
        <v>13</v>
      </c>
      <c r="AU71" s="25" t="s">
        <v>63</v>
      </c>
      <c r="AV71" s="25">
        <f>COUNTIF($C$64:$AP$84,"T")</f>
        <v>0</v>
      </c>
      <c r="AW71" s="177">
        <f t="shared" si="2"/>
        <v>0</v>
      </c>
      <c r="AX71" s="52"/>
      <c r="AY71" s="25" t="s">
        <v>44</v>
      </c>
      <c r="AZ71" s="52"/>
      <c r="BA71" s="52"/>
      <c r="BB71" s="133"/>
    </row>
    <row r="72" spans="2:54" ht="12.5" x14ac:dyDescent="0.25">
      <c r="B72" s="138">
        <v>9</v>
      </c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M72" s="47"/>
      <c r="AN72" s="47"/>
      <c r="AO72" s="57"/>
      <c r="AP72" s="57"/>
      <c r="AQ72" s="140"/>
      <c r="AR72" s="52"/>
      <c r="AS72" s="188"/>
      <c r="AT72" s="25" t="s">
        <v>22</v>
      </c>
      <c r="AU72" s="25" t="s">
        <v>75</v>
      </c>
      <c r="AV72" s="25">
        <f>COUNTIF($C$64:$AP$84,"TG")</f>
        <v>0</v>
      </c>
      <c r="AW72" s="177">
        <f t="shared" si="2"/>
        <v>0</v>
      </c>
      <c r="AX72" s="52"/>
      <c r="AY72" s="25" t="s">
        <v>44</v>
      </c>
      <c r="AZ72" s="52"/>
      <c r="BA72" s="52"/>
      <c r="BB72" s="133"/>
    </row>
    <row r="73" spans="2:54" ht="15.5" x14ac:dyDescent="0.35">
      <c r="B73" s="138">
        <v>10</v>
      </c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8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9"/>
      <c r="AF73" s="49"/>
      <c r="AG73" s="49"/>
      <c r="AH73" s="47"/>
      <c r="AI73" s="47"/>
      <c r="AJ73" s="47"/>
      <c r="AK73" s="47"/>
      <c r="AL73" s="47"/>
      <c r="AM73" s="47"/>
      <c r="AN73" s="47"/>
      <c r="AO73" s="64" t="s">
        <v>41</v>
      </c>
      <c r="AP73" s="59" t="s">
        <v>41</v>
      </c>
      <c r="AQ73" s="140"/>
      <c r="AR73" s="52"/>
      <c r="AS73" s="189"/>
      <c r="AT73" s="25" t="s">
        <v>47</v>
      </c>
      <c r="AU73" s="25" t="s">
        <v>78</v>
      </c>
      <c r="AV73" s="25">
        <f>COUNTIF($C$64:$AP$84,"TT")</f>
        <v>9</v>
      </c>
      <c r="AW73" s="177">
        <f t="shared" si="2"/>
        <v>4.6153846153846159</v>
      </c>
      <c r="AX73" s="52"/>
      <c r="AY73" s="25" t="s">
        <v>48</v>
      </c>
      <c r="AZ73" s="52"/>
      <c r="BA73" s="52"/>
      <c r="BB73" s="133"/>
    </row>
    <row r="74" spans="2:54" ht="12.5" x14ac:dyDescent="0.25">
      <c r="B74" s="138">
        <v>11</v>
      </c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8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9"/>
      <c r="AD74" s="47"/>
      <c r="AE74" s="49"/>
      <c r="AF74" s="49"/>
      <c r="AG74" s="49"/>
      <c r="AH74" s="47"/>
      <c r="AI74" s="48"/>
      <c r="AJ74" s="47"/>
      <c r="AK74" s="47"/>
      <c r="AL74" s="47"/>
      <c r="AM74" s="47"/>
      <c r="AN74" s="52"/>
      <c r="AO74" s="52"/>
      <c r="AP74" s="52"/>
      <c r="AQ74" s="140"/>
      <c r="AR74" s="52"/>
      <c r="AS74" s="190"/>
      <c r="AT74" s="25" t="s">
        <v>49</v>
      </c>
      <c r="AU74" s="25" t="s">
        <v>79</v>
      </c>
      <c r="AV74" s="25">
        <f>COUNTIF($C$64:$AP$84,"TTP")</f>
        <v>0</v>
      </c>
      <c r="AW74" s="177">
        <f t="shared" si="2"/>
        <v>0</v>
      </c>
      <c r="AX74" s="52"/>
      <c r="AY74" s="25" t="s">
        <v>48</v>
      </c>
      <c r="AZ74" s="52"/>
      <c r="BA74" s="52"/>
      <c r="BB74" s="133"/>
    </row>
    <row r="75" spans="2:54" ht="12.5" x14ac:dyDescent="0.25">
      <c r="B75" s="138">
        <v>12</v>
      </c>
      <c r="C75" s="47"/>
      <c r="D75" s="169" t="s">
        <v>99</v>
      </c>
      <c r="E75" s="52"/>
      <c r="F75" s="52"/>
      <c r="G75" s="84" t="s">
        <v>32</v>
      </c>
      <c r="H75" s="85" t="s">
        <v>32</v>
      </c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103" t="s">
        <v>34</v>
      </c>
      <c r="T75" s="104" t="s">
        <v>34</v>
      </c>
      <c r="U75" s="47"/>
      <c r="V75" s="47"/>
      <c r="W75" s="47"/>
      <c r="X75" s="47"/>
      <c r="Y75" s="47"/>
      <c r="Z75" s="47"/>
      <c r="AA75" s="47"/>
      <c r="AB75" s="49"/>
      <c r="AC75" s="47"/>
      <c r="AD75" s="47"/>
      <c r="AE75" s="49"/>
      <c r="AF75" s="49"/>
      <c r="AG75" s="49"/>
      <c r="AH75" s="47"/>
      <c r="AI75" s="47"/>
      <c r="AJ75" s="47"/>
      <c r="AK75" s="47"/>
      <c r="AL75" s="47"/>
      <c r="AM75" s="47"/>
      <c r="AQ75" s="140"/>
      <c r="AR75" s="52"/>
      <c r="AS75" s="191"/>
      <c r="AT75" s="25" t="s">
        <v>50</v>
      </c>
      <c r="AU75" s="25" t="s">
        <v>80</v>
      </c>
      <c r="AV75" s="25">
        <f>COUNTIF($C$64:$AP$84,"QTE")</f>
        <v>0</v>
      </c>
      <c r="AW75" s="177">
        <f t="shared" si="2"/>
        <v>0</v>
      </c>
      <c r="AX75" s="52"/>
      <c r="AY75" s="25" t="s">
        <v>48</v>
      </c>
      <c r="AZ75" s="52"/>
      <c r="BA75" s="52"/>
      <c r="BB75" s="133"/>
    </row>
    <row r="76" spans="2:54" ht="12.5" x14ac:dyDescent="0.25">
      <c r="B76" s="138">
        <v>13</v>
      </c>
      <c r="C76" s="47"/>
      <c r="D76" s="170" t="s">
        <v>99</v>
      </c>
      <c r="E76" s="52"/>
      <c r="F76" s="52"/>
      <c r="G76" s="88" t="s">
        <v>32</v>
      </c>
      <c r="H76" s="89" t="s">
        <v>32</v>
      </c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105" t="s">
        <v>34</v>
      </c>
      <c r="T76" s="106" t="s">
        <v>34</v>
      </c>
      <c r="U76" s="47"/>
      <c r="V76" s="47"/>
      <c r="W76" s="47"/>
      <c r="X76" s="47"/>
      <c r="Y76" s="47"/>
      <c r="Z76" s="47"/>
      <c r="AA76" s="49"/>
      <c r="AB76" s="47"/>
      <c r="AC76" s="47"/>
      <c r="AD76" s="49"/>
      <c r="AE76" s="49"/>
      <c r="AF76" s="49"/>
      <c r="AG76" s="50"/>
      <c r="AH76" s="50"/>
      <c r="AI76" s="50"/>
      <c r="AJ76" s="50"/>
      <c r="AK76" s="50"/>
      <c r="AL76" s="50"/>
      <c r="AM76" s="64" t="s">
        <v>41</v>
      </c>
      <c r="AN76" s="95" t="s">
        <v>41</v>
      </c>
      <c r="AO76" s="95" t="s">
        <v>41</v>
      </c>
      <c r="AP76" s="59" t="s">
        <v>41</v>
      </c>
      <c r="AQ76" s="140"/>
      <c r="AR76" s="52"/>
      <c r="AS76" s="192"/>
      <c r="AT76" s="25" t="s">
        <v>51</v>
      </c>
      <c r="AU76" s="25" t="s">
        <v>85</v>
      </c>
      <c r="AV76" s="25">
        <f>COUNTIF($C$64:$AP$84,"QTEP")</f>
        <v>0</v>
      </c>
      <c r="AW76" s="177">
        <f t="shared" si="2"/>
        <v>0</v>
      </c>
      <c r="AX76" s="52"/>
      <c r="AY76" s="25" t="s">
        <v>48</v>
      </c>
      <c r="AZ76" s="52"/>
      <c r="BA76" s="52"/>
      <c r="BB76" s="133"/>
    </row>
    <row r="77" spans="2:54" ht="12.5" x14ac:dyDescent="0.25">
      <c r="B77" s="138">
        <v>14</v>
      </c>
      <c r="C77" s="47"/>
      <c r="D77" s="171" t="s">
        <v>99</v>
      </c>
      <c r="E77" s="52"/>
      <c r="F77" s="52"/>
      <c r="G77" s="88" t="s">
        <v>32</v>
      </c>
      <c r="H77" s="89" t="s">
        <v>32</v>
      </c>
      <c r="I77" s="47"/>
      <c r="J77" s="47"/>
      <c r="K77" s="47"/>
      <c r="L77" s="47"/>
      <c r="M77" s="47"/>
      <c r="N77" s="47"/>
      <c r="O77" s="47"/>
      <c r="P77" s="48"/>
      <c r="Q77" s="47"/>
      <c r="R77" s="47"/>
      <c r="S77" s="107" t="s">
        <v>34</v>
      </c>
      <c r="T77" s="108" t="s">
        <v>34</v>
      </c>
      <c r="U77" s="47"/>
      <c r="V77" s="47"/>
      <c r="W77" s="47"/>
      <c r="X77" s="47"/>
      <c r="Y77" s="49"/>
      <c r="Z77" s="47"/>
      <c r="AA77" s="47"/>
      <c r="AB77" s="47"/>
      <c r="AC77" s="47"/>
      <c r="AD77" s="47"/>
      <c r="AE77" s="47"/>
      <c r="AF77" s="49"/>
      <c r="AG77" s="50"/>
      <c r="AH77" s="50"/>
      <c r="AI77" s="50"/>
      <c r="AJ77" s="50"/>
      <c r="AK77" s="50"/>
      <c r="AL77" s="50"/>
      <c r="AM77" s="50"/>
      <c r="AN77" s="50"/>
      <c r="AO77" s="52"/>
      <c r="AP77" s="52"/>
      <c r="AQ77" s="140"/>
      <c r="AR77" s="52"/>
      <c r="AS77" s="193"/>
      <c r="AT77" s="31" t="s">
        <v>68</v>
      </c>
      <c r="AU77" s="25" t="s">
        <v>32</v>
      </c>
      <c r="AV77" s="25">
        <f>COUNTIF($C$64:$AP$84,"R1D")</f>
        <v>12</v>
      </c>
      <c r="AW77" s="177">
        <f t="shared" si="2"/>
        <v>6.1538461538461542</v>
      </c>
      <c r="AX77" s="52"/>
      <c r="AY77" s="25" t="s">
        <v>33</v>
      </c>
      <c r="AZ77" s="52"/>
      <c r="BA77" s="52"/>
      <c r="BB77" s="133"/>
    </row>
    <row r="78" spans="2:54" ht="12.5" x14ac:dyDescent="0.25">
      <c r="B78" s="138">
        <v>15</v>
      </c>
      <c r="C78" s="64" t="s">
        <v>41</v>
      </c>
      <c r="D78" s="96" t="s">
        <v>41</v>
      </c>
      <c r="E78" s="95" t="s">
        <v>41</v>
      </c>
      <c r="F78" s="95" t="s">
        <v>41</v>
      </c>
      <c r="G78" s="95" t="s">
        <v>41</v>
      </c>
      <c r="H78" s="95" t="s">
        <v>41</v>
      </c>
      <c r="I78" s="95" t="s">
        <v>41</v>
      </c>
      <c r="J78" s="59" t="s">
        <v>41</v>
      </c>
      <c r="K78" s="110" t="s">
        <v>43</v>
      </c>
      <c r="L78" s="110" t="s">
        <v>43</v>
      </c>
      <c r="M78" s="110" t="s">
        <v>43</v>
      </c>
      <c r="N78" s="110" t="s">
        <v>43</v>
      </c>
      <c r="O78" s="64" t="s">
        <v>41</v>
      </c>
      <c r="P78" s="95" t="s">
        <v>41</v>
      </c>
      <c r="Q78" s="95" t="s">
        <v>41</v>
      </c>
      <c r="R78" s="95" t="s">
        <v>41</v>
      </c>
      <c r="S78" s="96" t="s">
        <v>41</v>
      </c>
      <c r="T78" s="96" t="s">
        <v>41</v>
      </c>
      <c r="U78" s="95" t="s">
        <v>41</v>
      </c>
      <c r="V78" s="95" t="s">
        <v>41</v>
      </c>
      <c r="W78" s="95" t="s">
        <v>41</v>
      </c>
      <c r="X78" s="95" t="s">
        <v>41</v>
      </c>
      <c r="Y78" s="95" t="s">
        <v>41</v>
      </c>
      <c r="Z78" s="95" t="s">
        <v>41</v>
      </c>
      <c r="AA78" s="95" t="s">
        <v>41</v>
      </c>
      <c r="AB78" s="95" t="s">
        <v>41</v>
      </c>
      <c r="AC78" s="95" t="s">
        <v>41</v>
      </c>
      <c r="AD78" s="95" t="s">
        <v>41</v>
      </c>
      <c r="AE78" s="95" t="s">
        <v>41</v>
      </c>
      <c r="AF78" s="95" t="s">
        <v>41</v>
      </c>
      <c r="AG78" s="95" t="s">
        <v>41</v>
      </c>
      <c r="AH78" s="95" t="s">
        <v>41</v>
      </c>
      <c r="AI78" s="95" t="s">
        <v>41</v>
      </c>
      <c r="AJ78" s="95" t="s">
        <v>41</v>
      </c>
      <c r="AK78" s="95" t="s">
        <v>41</v>
      </c>
      <c r="AL78" s="95" t="s">
        <v>41</v>
      </c>
      <c r="AM78" s="95" t="s">
        <v>41</v>
      </c>
      <c r="AN78" s="95" t="s">
        <v>41</v>
      </c>
      <c r="AO78" s="95" t="s">
        <v>41</v>
      </c>
      <c r="AP78" s="59" t="s">
        <v>41</v>
      </c>
      <c r="AQ78" s="140"/>
      <c r="AR78" s="52"/>
      <c r="AS78" s="194"/>
      <c r="AT78" s="31" t="s">
        <v>69</v>
      </c>
      <c r="AU78" s="25" t="s">
        <v>34</v>
      </c>
      <c r="AV78" s="25">
        <f>COUNTIF($C$64:$AP$84,"R1A")</f>
        <v>24</v>
      </c>
      <c r="AW78" s="177">
        <f t="shared" si="2"/>
        <v>12.307692307692308</v>
      </c>
      <c r="AX78" s="52"/>
      <c r="AY78" s="25" t="s">
        <v>33</v>
      </c>
      <c r="AZ78" s="52"/>
      <c r="BA78" s="52"/>
      <c r="BB78" s="133"/>
    </row>
    <row r="79" spans="2:54" ht="12.5" x14ac:dyDescent="0.25">
      <c r="B79" s="138">
        <v>16</v>
      </c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9"/>
      <c r="Q79" s="47"/>
      <c r="R79" s="47"/>
      <c r="S79" s="47"/>
      <c r="T79" s="50"/>
      <c r="U79" s="50"/>
      <c r="V79" s="50"/>
      <c r="W79" s="50"/>
      <c r="X79" s="50"/>
      <c r="Y79" s="50"/>
      <c r="Z79" s="50"/>
      <c r="AA79" s="50"/>
      <c r="AB79" s="47"/>
      <c r="AC79" s="47"/>
      <c r="AD79" s="47"/>
      <c r="AE79" s="47"/>
      <c r="AF79" s="47"/>
      <c r="AG79" s="50"/>
      <c r="AH79" s="50"/>
      <c r="AI79" s="50"/>
      <c r="AJ79" s="50"/>
      <c r="AK79" s="50"/>
      <c r="AL79" s="50"/>
      <c r="AM79" s="50"/>
      <c r="AN79" s="50"/>
      <c r="AO79" s="50"/>
      <c r="AP79" s="50"/>
      <c r="AQ79" s="140"/>
      <c r="AR79" s="52"/>
      <c r="AS79" s="195"/>
      <c r="AT79" s="31" t="s">
        <v>70</v>
      </c>
      <c r="AU79" s="25" t="s">
        <v>36</v>
      </c>
      <c r="AV79" s="25">
        <f>COUNTIF($C$64:$AP$84,"R2A")</f>
        <v>0</v>
      </c>
      <c r="AW79" s="177">
        <f t="shared" si="2"/>
        <v>0</v>
      </c>
      <c r="AX79" s="52"/>
      <c r="AY79" s="25" t="s">
        <v>33</v>
      </c>
      <c r="AZ79" s="52"/>
      <c r="BA79" s="52"/>
      <c r="BB79" s="133"/>
    </row>
    <row r="80" spans="2:54" ht="12.5" x14ac:dyDescent="0.25">
      <c r="B80" s="138">
        <v>17</v>
      </c>
      <c r="C80" s="47"/>
      <c r="D80" s="49"/>
      <c r="E80" s="47"/>
      <c r="F80" s="47"/>
      <c r="G80" s="47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50"/>
      <c r="U80" s="50"/>
      <c r="V80" s="50"/>
      <c r="W80" s="50"/>
      <c r="X80" s="50"/>
      <c r="Y80" s="50"/>
      <c r="Z80" s="50"/>
      <c r="AA80" s="50"/>
      <c r="AB80" s="49"/>
      <c r="AC80" s="49"/>
      <c r="AD80" s="49"/>
      <c r="AE80" s="49"/>
      <c r="AF80" s="49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140"/>
      <c r="AR80" s="52"/>
      <c r="AS80" s="196"/>
      <c r="AT80" s="25" t="s">
        <v>71</v>
      </c>
      <c r="AU80" s="25" t="s">
        <v>37</v>
      </c>
      <c r="AV80" s="25">
        <f>COUNTIF($C$64:$AP$84,"R3A")</f>
        <v>0</v>
      </c>
      <c r="AW80" s="177">
        <f t="shared" si="2"/>
        <v>0</v>
      </c>
      <c r="AX80" s="52"/>
      <c r="AY80" s="25" t="s">
        <v>33</v>
      </c>
      <c r="AZ80" s="52"/>
      <c r="BA80" s="52"/>
      <c r="BB80" s="133"/>
    </row>
    <row r="81" spans="2:54" ht="12.5" x14ac:dyDescent="0.25">
      <c r="B81" s="138">
        <v>18</v>
      </c>
      <c r="C81" s="47"/>
      <c r="D81" s="49"/>
      <c r="E81" s="49"/>
      <c r="F81" s="47"/>
      <c r="G81" s="47"/>
      <c r="H81" s="49"/>
      <c r="I81" s="49"/>
      <c r="J81" s="49"/>
      <c r="K81" s="49"/>
      <c r="L81" s="50"/>
      <c r="M81" s="50"/>
      <c r="N81" s="50"/>
      <c r="O81" s="50"/>
      <c r="P81" s="49"/>
      <c r="Q81" s="49"/>
      <c r="R81" s="49"/>
      <c r="S81" s="49"/>
      <c r="T81" s="50"/>
      <c r="U81" s="50"/>
      <c r="V81" s="50"/>
      <c r="W81" s="50"/>
      <c r="X81" s="50"/>
      <c r="Y81" s="50"/>
      <c r="Z81" s="50"/>
      <c r="AA81" s="50"/>
      <c r="AB81" s="49"/>
      <c r="AC81" s="49"/>
      <c r="AD81" s="49"/>
      <c r="AE81" s="49"/>
      <c r="AF81" s="49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140"/>
      <c r="AR81" s="52"/>
      <c r="AS81" s="197"/>
      <c r="AT81" s="25" t="s">
        <v>72</v>
      </c>
      <c r="AU81" s="25" t="s">
        <v>38</v>
      </c>
      <c r="AV81" s="25">
        <f>COUNTIF($C$64:$AP$84,"BD")</f>
        <v>0</v>
      </c>
      <c r="AW81" s="177">
        <f t="shared" si="2"/>
        <v>0</v>
      </c>
      <c r="AX81" s="52"/>
      <c r="AY81" s="25" t="s">
        <v>33</v>
      </c>
      <c r="AZ81" s="52"/>
      <c r="BA81" s="52"/>
      <c r="BB81" s="133"/>
    </row>
    <row r="82" spans="2:54" ht="15.5" x14ac:dyDescent="0.35">
      <c r="B82" s="138">
        <v>19</v>
      </c>
      <c r="C82" s="49"/>
      <c r="D82" s="103" t="s">
        <v>34</v>
      </c>
      <c r="E82" s="104" t="s">
        <v>34</v>
      </c>
      <c r="F82" s="49"/>
      <c r="G82" s="49"/>
      <c r="H82" s="52"/>
      <c r="I82" s="61"/>
      <c r="J82" s="49"/>
      <c r="K82" s="49"/>
      <c r="L82" s="50"/>
      <c r="M82" s="50"/>
      <c r="N82" s="50"/>
      <c r="O82" s="50"/>
      <c r="P82" s="52"/>
      <c r="Q82" s="49"/>
      <c r="R82" s="49"/>
      <c r="S82" s="49"/>
      <c r="T82" s="50"/>
      <c r="U82" s="50"/>
      <c r="V82" s="50"/>
      <c r="W82" s="50"/>
      <c r="X82" s="84" t="s">
        <v>32</v>
      </c>
      <c r="Y82" s="85" t="s">
        <v>32</v>
      </c>
      <c r="Z82" s="50"/>
      <c r="AA82" s="50"/>
      <c r="AB82" s="49"/>
      <c r="AC82" s="49"/>
      <c r="AD82" s="49"/>
      <c r="AE82" s="49"/>
      <c r="AF82" s="49"/>
      <c r="AG82" s="52"/>
      <c r="AH82" s="52"/>
      <c r="AI82" s="52"/>
      <c r="AJ82" s="50"/>
      <c r="AK82" s="50"/>
      <c r="AL82" s="50"/>
      <c r="AM82" s="50"/>
      <c r="AN82" s="50"/>
      <c r="AO82" s="78" t="s">
        <v>84</v>
      </c>
      <c r="AP82" s="79" t="s">
        <v>84</v>
      </c>
      <c r="AQ82" s="140"/>
      <c r="AR82" s="52"/>
      <c r="AS82" s="198"/>
      <c r="AT82" s="25" t="s">
        <v>73</v>
      </c>
      <c r="AU82" s="25" t="s">
        <v>39</v>
      </c>
      <c r="AV82" s="25">
        <f>COUNTIF($C$8:$AP$29,"BA")</f>
        <v>0</v>
      </c>
      <c r="AW82" s="177">
        <f t="shared" si="2"/>
        <v>0</v>
      </c>
      <c r="AX82" s="52"/>
      <c r="AY82" s="25" t="s">
        <v>33</v>
      </c>
      <c r="AZ82" s="52"/>
      <c r="BA82" s="52"/>
      <c r="BB82" s="133"/>
    </row>
    <row r="83" spans="2:54" ht="15.5" x14ac:dyDescent="0.35">
      <c r="B83" s="138">
        <v>20</v>
      </c>
      <c r="C83" s="49"/>
      <c r="D83" s="105" t="s">
        <v>34</v>
      </c>
      <c r="E83" s="106" t="s">
        <v>34</v>
      </c>
      <c r="F83" s="49"/>
      <c r="G83" s="49"/>
      <c r="H83" s="52"/>
      <c r="I83" s="61"/>
      <c r="J83" s="52"/>
      <c r="K83" s="64" t="s">
        <v>41</v>
      </c>
      <c r="L83" s="95" t="s">
        <v>41</v>
      </c>
      <c r="M83" s="95" t="s">
        <v>41</v>
      </c>
      <c r="N83" s="59" t="s">
        <v>41</v>
      </c>
      <c r="O83" s="50"/>
      <c r="P83" s="52"/>
      <c r="Q83" s="49"/>
      <c r="R83" s="49"/>
      <c r="S83" s="49"/>
      <c r="T83" s="50"/>
      <c r="U83" s="50"/>
      <c r="V83" s="50"/>
      <c r="W83" s="50"/>
      <c r="X83" s="88" t="s">
        <v>32</v>
      </c>
      <c r="Y83" s="89" t="s">
        <v>32</v>
      </c>
      <c r="Z83" s="50"/>
      <c r="AA83" s="50"/>
      <c r="AB83" s="49"/>
      <c r="AC83" s="49"/>
      <c r="AD83" s="49"/>
      <c r="AE83" s="49"/>
      <c r="AF83" s="49"/>
      <c r="AG83" s="52"/>
      <c r="AH83" s="52"/>
      <c r="AI83" s="52"/>
      <c r="AJ83" s="50"/>
      <c r="AK83" s="50"/>
      <c r="AL83" s="50"/>
      <c r="AM83" s="50"/>
      <c r="AN83" s="50"/>
      <c r="AO83" s="80" t="s">
        <v>84</v>
      </c>
      <c r="AP83" s="81" t="s">
        <v>84</v>
      </c>
      <c r="AQ83" s="140"/>
      <c r="AR83" s="52"/>
      <c r="AS83" s="132"/>
      <c r="AT83" s="52"/>
      <c r="AU83" s="52"/>
      <c r="AV83" s="52"/>
      <c r="AW83" s="133"/>
      <c r="AX83" s="52"/>
      <c r="AY83" s="51"/>
      <c r="AZ83" s="52"/>
      <c r="BA83" s="52"/>
      <c r="BB83" s="133"/>
    </row>
    <row r="84" spans="2:54" ht="16" thickBot="1" x14ac:dyDescent="0.4">
      <c r="B84" s="138">
        <v>21</v>
      </c>
      <c r="C84" s="49"/>
      <c r="D84" s="105" t="s">
        <v>34</v>
      </c>
      <c r="E84" s="106" t="s">
        <v>34</v>
      </c>
      <c r="F84" s="49"/>
      <c r="G84" s="49"/>
      <c r="H84" s="52"/>
      <c r="I84" s="61"/>
      <c r="J84" s="49"/>
      <c r="K84" s="49"/>
      <c r="L84" s="50"/>
      <c r="M84" s="50"/>
      <c r="N84" s="50"/>
      <c r="O84" s="50"/>
      <c r="P84" s="52"/>
      <c r="Q84" s="49"/>
      <c r="R84" s="49"/>
      <c r="S84" s="49"/>
      <c r="T84" s="50"/>
      <c r="U84" s="50"/>
      <c r="V84" s="50"/>
      <c r="W84" s="50"/>
      <c r="X84" s="88" t="s">
        <v>32</v>
      </c>
      <c r="Y84" s="89" t="s">
        <v>32</v>
      </c>
      <c r="Z84" s="50"/>
      <c r="AA84" s="50"/>
      <c r="AB84" s="49"/>
      <c r="AC84" s="49"/>
      <c r="AD84" s="49"/>
      <c r="AE84" s="49"/>
      <c r="AF84" s="49"/>
      <c r="AG84" s="52"/>
      <c r="AH84" s="52"/>
      <c r="AI84" s="52"/>
      <c r="AJ84" s="50"/>
      <c r="AK84" s="50"/>
      <c r="AL84" s="50"/>
      <c r="AM84" s="50"/>
      <c r="AN84" s="50"/>
      <c r="AO84" s="80" t="s">
        <v>84</v>
      </c>
      <c r="AP84" s="81" t="s">
        <v>84</v>
      </c>
      <c r="AQ84" s="140"/>
      <c r="AR84" s="52"/>
      <c r="AS84" s="199"/>
      <c r="AT84" s="152"/>
      <c r="AU84" s="200" t="s">
        <v>53</v>
      </c>
      <c r="AV84" s="152">
        <f>SUM(AV62:AV82)</f>
        <v>155</v>
      </c>
      <c r="AW84" s="153"/>
      <c r="AX84" s="52"/>
      <c r="AY84" s="51"/>
      <c r="AZ84" s="52"/>
      <c r="BA84" s="52"/>
      <c r="BB84" s="133"/>
    </row>
    <row r="85" spans="2:54" ht="12.5" x14ac:dyDescent="0.25">
      <c r="B85" s="138">
        <v>22</v>
      </c>
      <c r="C85" s="64" t="s">
        <v>41</v>
      </c>
      <c r="D85" s="95" t="s">
        <v>41</v>
      </c>
      <c r="E85" s="95" t="s">
        <v>41</v>
      </c>
      <c r="F85" s="95" t="s">
        <v>41</v>
      </c>
      <c r="G85" s="95" t="s">
        <v>41</v>
      </c>
      <c r="H85" s="95" t="s">
        <v>41</v>
      </c>
      <c r="I85" s="95" t="s">
        <v>41</v>
      </c>
      <c r="J85" s="95" t="s">
        <v>41</v>
      </c>
      <c r="K85" s="95" t="s">
        <v>41</v>
      </c>
      <c r="L85" s="95" t="s">
        <v>41</v>
      </c>
      <c r="M85" s="95" t="s">
        <v>41</v>
      </c>
      <c r="N85" s="95" t="s">
        <v>41</v>
      </c>
      <c r="O85" s="95" t="s">
        <v>41</v>
      </c>
      <c r="P85" s="95" t="s">
        <v>41</v>
      </c>
      <c r="Q85" s="95" t="s">
        <v>41</v>
      </c>
      <c r="R85" s="95" t="s">
        <v>41</v>
      </c>
      <c r="S85" s="95" t="s">
        <v>41</v>
      </c>
      <c r="T85" s="95" t="s">
        <v>41</v>
      </c>
      <c r="U85" s="95" t="s">
        <v>41</v>
      </c>
      <c r="V85" s="95" t="s">
        <v>41</v>
      </c>
      <c r="W85" s="95" t="s">
        <v>41</v>
      </c>
      <c r="X85" s="95" t="s">
        <v>41</v>
      </c>
      <c r="Y85" s="95" t="s">
        <v>41</v>
      </c>
      <c r="Z85" s="95" t="s">
        <v>41</v>
      </c>
      <c r="AA85" s="95" t="s">
        <v>41</v>
      </c>
      <c r="AB85" s="95" t="s">
        <v>41</v>
      </c>
      <c r="AC85" s="95" t="s">
        <v>41</v>
      </c>
      <c r="AD85" s="95" t="s">
        <v>41</v>
      </c>
      <c r="AE85" s="95" t="s">
        <v>41</v>
      </c>
      <c r="AF85" s="95" t="s">
        <v>41</v>
      </c>
      <c r="AG85" s="95" t="s">
        <v>41</v>
      </c>
      <c r="AH85" s="95" t="s">
        <v>41</v>
      </c>
      <c r="AI85" s="95" t="s">
        <v>41</v>
      </c>
      <c r="AJ85" s="95" t="s">
        <v>41</v>
      </c>
      <c r="AK85" s="95" t="s">
        <v>41</v>
      </c>
      <c r="AL85" s="95" t="s">
        <v>41</v>
      </c>
      <c r="AM85" s="95" t="s">
        <v>41</v>
      </c>
      <c r="AN85" s="95" t="s">
        <v>41</v>
      </c>
      <c r="AO85" s="95" t="s">
        <v>41</v>
      </c>
      <c r="AP85" s="59" t="s">
        <v>41</v>
      </c>
      <c r="AQ85" s="140"/>
      <c r="AR85" s="52"/>
      <c r="AS85" s="52"/>
      <c r="AT85" s="52"/>
      <c r="AU85" s="52"/>
      <c r="AV85" s="52"/>
      <c r="AW85" s="52"/>
      <c r="AX85" s="52"/>
      <c r="AY85" s="52"/>
      <c r="AZ85" s="52"/>
      <c r="BA85" s="52"/>
      <c r="BB85" s="133"/>
    </row>
    <row r="86" spans="2:54" ht="13" x14ac:dyDescent="0.3">
      <c r="B86" s="141"/>
      <c r="C86" s="142"/>
      <c r="D86" s="142"/>
      <c r="E86" s="142"/>
      <c r="F86" s="142"/>
      <c r="G86" s="142"/>
      <c r="H86" s="142"/>
      <c r="I86" s="142"/>
      <c r="J86" s="142"/>
      <c r="K86" s="142"/>
      <c r="L86" s="142"/>
      <c r="M86" s="142"/>
      <c r="N86" s="142"/>
      <c r="O86" s="142"/>
      <c r="P86" s="142"/>
      <c r="Q86" s="142"/>
      <c r="R86" s="142"/>
      <c r="S86" s="142"/>
      <c r="T86" s="142"/>
      <c r="U86" s="142"/>
      <c r="V86" s="142"/>
      <c r="W86" s="142"/>
      <c r="X86" s="142"/>
      <c r="Y86" s="142"/>
      <c r="Z86" s="142"/>
      <c r="AA86" s="142"/>
      <c r="AB86" s="142"/>
      <c r="AC86" s="142"/>
      <c r="AD86" s="142"/>
      <c r="AE86" s="142"/>
      <c r="AF86" s="142"/>
      <c r="AG86" s="142"/>
      <c r="AH86" s="142"/>
      <c r="AI86" s="142"/>
      <c r="AJ86" s="142"/>
      <c r="AK86" s="142"/>
      <c r="AL86" s="142"/>
      <c r="AM86" s="142"/>
      <c r="AN86" s="142"/>
      <c r="AO86" s="142"/>
      <c r="AP86" s="142"/>
      <c r="AQ86" s="142"/>
      <c r="AR86" s="52"/>
      <c r="AS86" s="52"/>
      <c r="AT86" s="52"/>
      <c r="AU86" s="52"/>
      <c r="AV86" s="52"/>
      <c r="AW86" s="52"/>
      <c r="AX86" s="31"/>
      <c r="AY86" s="23" t="s">
        <v>54</v>
      </c>
      <c r="AZ86" s="23" t="s">
        <v>55</v>
      </c>
      <c r="BA86" s="25" t="s">
        <v>28</v>
      </c>
      <c r="BB86" s="133"/>
    </row>
    <row r="87" spans="2:54" ht="12.5" x14ac:dyDescent="0.25">
      <c r="B87" s="132"/>
      <c r="C87" s="143"/>
      <c r="D87" s="143"/>
      <c r="E87" s="143"/>
      <c r="F87" s="143"/>
      <c r="G87" s="143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39" t="s">
        <v>56</v>
      </c>
      <c r="AY87" s="25" t="s">
        <v>40</v>
      </c>
      <c r="AZ87" s="31">
        <f>SUM(AV64)</f>
        <v>82</v>
      </c>
      <c r="BA87" s="31">
        <f>(AZ87/$AV$28)*100</f>
        <v>42.051282051282051</v>
      </c>
      <c r="BB87" s="133"/>
    </row>
    <row r="88" spans="2:54" ht="12.5" x14ac:dyDescent="0.25">
      <c r="B88" s="144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39" t="s">
        <v>57</v>
      </c>
      <c r="AY88" s="25" t="s">
        <v>58</v>
      </c>
      <c r="AZ88" s="31">
        <f>SUM(AV65:AV72)</f>
        <v>4</v>
      </c>
      <c r="BA88" s="31">
        <f>(AZ88/$AV$28)*100</f>
        <v>2.0512820512820511</v>
      </c>
      <c r="BB88" s="133"/>
    </row>
    <row r="89" spans="2:54" ht="12.5" x14ac:dyDescent="0.25">
      <c r="B89" s="13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52"/>
      <c r="AL89" s="52"/>
      <c r="AM89" s="52"/>
      <c r="AN89" s="52"/>
      <c r="AO89" s="52"/>
      <c r="AP89" s="52"/>
      <c r="AQ89" s="52"/>
      <c r="AR89" s="52"/>
      <c r="AS89" s="52"/>
      <c r="AT89" s="52"/>
      <c r="AU89" s="52"/>
      <c r="AV89" s="52"/>
      <c r="AW89" s="52"/>
      <c r="AX89" s="39" t="s">
        <v>59</v>
      </c>
      <c r="AY89" s="25" t="s">
        <v>60</v>
      </c>
      <c r="AZ89" s="31">
        <f>SUM(AV77:AV82)</f>
        <v>36</v>
      </c>
      <c r="BA89" s="31">
        <f>(AZ89/$AV$28)*100</f>
        <v>18.461538461538463</v>
      </c>
      <c r="BB89" s="133"/>
    </row>
    <row r="90" spans="2:54" ht="12.5" x14ac:dyDescent="0.25">
      <c r="B90" s="145"/>
      <c r="C90" s="143"/>
      <c r="D90" s="143"/>
      <c r="E90" s="143"/>
      <c r="F90" s="143"/>
      <c r="G90" s="143"/>
      <c r="H90" s="143"/>
      <c r="I90" s="143"/>
      <c r="J90" s="143"/>
      <c r="K90" s="143"/>
      <c r="L90" s="143"/>
      <c r="M90" s="143"/>
      <c r="N90" s="143"/>
      <c r="O90" s="143"/>
      <c r="P90" s="52"/>
      <c r="Q90" s="143"/>
      <c r="R90" s="143"/>
      <c r="S90" s="143"/>
      <c r="T90" s="143"/>
      <c r="U90" s="143"/>
      <c r="V90" s="143"/>
      <c r="W90" s="143"/>
      <c r="X90" s="143"/>
      <c r="Y90" s="143"/>
      <c r="Z90" s="52"/>
      <c r="AA90" s="52"/>
      <c r="AB90" s="52"/>
      <c r="AC90" s="52"/>
      <c r="AD90" s="52"/>
      <c r="AE90" s="52"/>
      <c r="AF90" s="52"/>
      <c r="AG90" s="52"/>
      <c r="AH90" s="52"/>
      <c r="AI90" s="52"/>
      <c r="AJ90" s="52"/>
      <c r="AK90" s="52"/>
      <c r="AL90" s="52"/>
      <c r="AM90" s="52"/>
      <c r="AN90" s="52"/>
      <c r="AO90" s="52"/>
      <c r="AP90" s="52"/>
      <c r="AQ90" s="52"/>
      <c r="AR90" s="52"/>
      <c r="AS90" s="52"/>
      <c r="AT90" s="52"/>
      <c r="AU90" s="52"/>
      <c r="AV90" s="52"/>
      <c r="AW90" s="52"/>
      <c r="AX90" s="39" t="s">
        <v>61</v>
      </c>
      <c r="AY90" s="25" t="s">
        <v>62</v>
      </c>
      <c r="AZ90" s="31">
        <f>SUM(AV73:AV76)</f>
        <v>9</v>
      </c>
      <c r="BA90" s="31">
        <f>(AZ90/$AV$28)*100</f>
        <v>4.6153846153846159</v>
      </c>
      <c r="BB90" s="133"/>
    </row>
    <row r="91" spans="2:54" ht="12.5" x14ac:dyDescent="0.25">
      <c r="B91" s="145"/>
      <c r="C91" s="143"/>
      <c r="D91" s="143"/>
      <c r="E91" s="143"/>
      <c r="F91" s="143"/>
      <c r="G91" s="146"/>
      <c r="H91" s="143"/>
      <c r="I91" s="143"/>
      <c r="J91" s="146"/>
      <c r="K91" s="143"/>
      <c r="L91" s="143"/>
      <c r="M91" s="146"/>
      <c r="N91" s="143"/>
      <c r="O91" s="143"/>
      <c r="P91" s="52"/>
      <c r="Q91" s="143"/>
      <c r="R91" s="143"/>
      <c r="S91" s="143"/>
      <c r="T91" s="143"/>
      <c r="U91" s="143"/>
      <c r="V91" s="143"/>
      <c r="W91" s="143"/>
      <c r="X91" s="143"/>
      <c r="Y91" s="143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2"/>
      <c r="AV91" s="52"/>
      <c r="AW91" s="52"/>
      <c r="AX91" s="147"/>
      <c r="AY91" s="52"/>
      <c r="AZ91" s="52"/>
      <c r="BA91" s="52"/>
      <c r="BB91" s="133"/>
    </row>
    <row r="92" spans="2:54" ht="12.5" x14ac:dyDescent="0.25">
      <c r="B92" s="148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52"/>
      <c r="AJ92" s="52"/>
      <c r="AK92" s="52"/>
      <c r="AL92" s="52"/>
      <c r="AM92" s="52"/>
      <c r="AN92" s="52"/>
      <c r="AO92" s="52"/>
      <c r="AP92" s="52"/>
      <c r="AQ92" s="52"/>
      <c r="AR92" s="52"/>
      <c r="AS92" s="52"/>
      <c r="AT92" s="52"/>
      <c r="AU92" s="52"/>
      <c r="AV92" s="52"/>
      <c r="AW92" s="52"/>
      <c r="AX92" s="52"/>
      <c r="AY92" s="52"/>
      <c r="AZ92" s="52"/>
      <c r="BA92" s="52"/>
      <c r="BB92" s="133"/>
    </row>
    <row r="93" spans="2:54" ht="12.5" x14ac:dyDescent="0.25">
      <c r="B93" s="149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7"/>
      <c r="AI93" s="52"/>
      <c r="AJ93" s="52"/>
      <c r="AK93" s="52"/>
      <c r="AL93" s="52"/>
      <c r="AM93" s="52"/>
      <c r="AN93" s="52"/>
      <c r="AO93" s="52"/>
      <c r="AP93" s="52"/>
      <c r="AQ93" s="52"/>
      <c r="AR93" s="52"/>
      <c r="AS93" s="52"/>
      <c r="AT93" s="52"/>
      <c r="AU93" s="52"/>
      <c r="AV93" s="52"/>
      <c r="AW93" s="52"/>
      <c r="AX93" s="52"/>
      <c r="AY93" s="52"/>
      <c r="AZ93" s="52"/>
      <c r="BA93" s="52"/>
      <c r="BB93" s="133"/>
    </row>
    <row r="94" spans="2:54" ht="12.5" x14ac:dyDescent="0.25">
      <c r="B94" s="137"/>
      <c r="C94" s="125"/>
      <c r="D94" s="125"/>
      <c r="E94" s="125"/>
      <c r="F94" s="125"/>
      <c r="G94" s="125"/>
      <c r="H94" s="125"/>
      <c r="I94" s="125"/>
      <c r="J94" s="125"/>
      <c r="K94" s="125"/>
      <c r="L94" s="125"/>
      <c r="M94" s="125"/>
      <c r="N94" s="125"/>
      <c r="O94" s="125"/>
      <c r="P94" s="125"/>
      <c r="Q94" s="18"/>
      <c r="R94" s="49"/>
      <c r="S94" s="47"/>
      <c r="T94" s="49"/>
      <c r="U94" s="47"/>
      <c r="V94" s="47"/>
      <c r="W94" s="47"/>
      <c r="X94" s="49"/>
      <c r="Y94" s="49"/>
      <c r="Z94" s="49"/>
      <c r="AA94" s="49"/>
      <c r="AB94" s="47"/>
      <c r="AC94" s="47"/>
      <c r="AD94" s="47"/>
      <c r="AE94" s="47"/>
      <c r="AF94" s="47"/>
      <c r="AG94" s="49"/>
      <c r="AH94" s="47"/>
      <c r="AI94" s="52"/>
      <c r="AJ94" s="52"/>
      <c r="AK94" s="52"/>
      <c r="AL94" s="52"/>
      <c r="AM94" s="52"/>
      <c r="AN94" s="52"/>
      <c r="AO94" s="52"/>
      <c r="AP94" s="52"/>
      <c r="AQ94" s="52"/>
      <c r="AR94" s="52"/>
      <c r="AS94" s="52"/>
      <c r="AT94" s="52"/>
      <c r="AU94" s="52"/>
      <c r="AV94" s="52"/>
      <c r="AW94" s="52"/>
      <c r="AX94" s="52"/>
      <c r="AY94" s="52"/>
      <c r="AZ94" s="52"/>
      <c r="BA94" s="52"/>
      <c r="BB94" s="133"/>
    </row>
    <row r="95" spans="2:54" ht="12.5" x14ac:dyDescent="0.25">
      <c r="B95" s="137"/>
      <c r="C95" s="125"/>
      <c r="D95" s="125"/>
      <c r="E95" s="125"/>
      <c r="F95" s="125"/>
      <c r="G95" s="125"/>
      <c r="H95" s="125"/>
      <c r="I95" s="125"/>
      <c r="J95" s="125"/>
      <c r="K95" s="125"/>
      <c r="L95" s="125"/>
      <c r="M95" s="125"/>
      <c r="N95" s="125"/>
      <c r="O95" s="125"/>
      <c r="P95" s="125"/>
      <c r="Q95" s="18"/>
      <c r="R95" s="49"/>
      <c r="S95" s="47"/>
      <c r="T95" s="49"/>
      <c r="U95" s="49"/>
      <c r="V95" s="47"/>
      <c r="W95" s="47"/>
      <c r="X95" s="49"/>
      <c r="Y95" s="49"/>
      <c r="Z95" s="49"/>
      <c r="AA95" s="49"/>
      <c r="AB95" s="47"/>
      <c r="AC95" s="47"/>
      <c r="AD95" s="47"/>
      <c r="AE95" s="47"/>
      <c r="AF95" s="47"/>
      <c r="AG95" s="49"/>
      <c r="AH95" s="47"/>
      <c r="AI95" s="52"/>
      <c r="AJ95" s="52"/>
      <c r="AK95" s="52"/>
      <c r="AL95" s="52"/>
      <c r="AM95" s="52"/>
      <c r="AN95" s="52"/>
      <c r="AO95" s="52"/>
      <c r="AP95" s="52"/>
      <c r="AQ95" s="52"/>
      <c r="AR95" s="52"/>
      <c r="AS95" s="52"/>
      <c r="AT95" s="52"/>
      <c r="AU95" s="52"/>
      <c r="AV95" s="52"/>
      <c r="AW95" s="52"/>
      <c r="AX95" s="52"/>
      <c r="AY95" s="52"/>
      <c r="AZ95" s="52"/>
      <c r="BA95" s="52"/>
      <c r="BB95" s="133"/>
    </row>
    <row r="96" spans="2:54" ht="12.5" x14ac:dyDescent="0.25">
      <c r="B96" s="137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7"/>
      <c r="AI96" s="52"/>
      <c r="AJ96" s="52"/>
      <c r="AK96" s="52"/>
      <c r="AL96" s="52"/>
      <c r="AM96" s="52"/>
      <c r="AN96" s="52"/>
      <c r="AO96" s="52"/>
      <c r="AP96" s="52"/>
      <c r="AQ96" s="52"/>
      <c r="AR96" s="52"/>
      <c r="AS96" s="52"/>
      <c r="AT96" s="52"/>
      <c r="AU96" s="52"/>
      <c r="AV96" s="52"/>
      <c r="AW96" s="52"/>
      <c r="AX96" s="52"/>
      <c r="AY96" s="52"/>
      <c r="AZ96" s="52"/>
      <c r="BA96" s="52"/>
      <c r="BB96" s="133"/>
    </row>
    <row r="97" spans="2:54" ht="12.5" x14ac:dyDescent="0.25">
      <c r="B97" s="149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7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52"/>
      <c r="AU97" s="52"/>
      <c r="AV97" s="52"/>
      <c r="AW97" s="52"/>
      <c r="AX97" s="52"/>
      <c r="AY97" s="52"/>
      <c r="AZ97" s="52"/>
      <c r="BA97" s="52"/>
      <c r="BB97" s="133"/>
    </row>
    <row r="98" spans="2:54" ht="12.5" x14ac:dyDescent="0.25">
      <c r="B98" s="137"/>
      <c r="C98" s="125"/>
      <c r="D98" s="125"/>
      <c r="E98" s="125"/>
      <c r="F98" s="125"/>
      <c r="G98" s="125"/>
      <c r="H98" s="125"/>
      <c r="I98" s="125"/>
      <c r="J98" s="125"/>
      <c r="K98" s="125"/>
      <c r="L98" s="125"/>
      <c r="M98" s="125"/>
      <c r="N98" s="125"/>
      <c r="O98" s="125"/>
      <c r="P98" s="125"/>
      <c r="Q98" s="18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7"/>
      <c r="AG98" s="49"/>
      <c r="AH98" s="47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  <c r="AT98" s="52"/>
      <c r="AU98" s="52"/>
      <c r="AV98" s="52"/>
      <c r="AW98" s="52"/>
      <c r="AX98" s="52"/>
      <c r="AY98" s="52"/>
      <c r="AZ98" s="52"/>
      <c r="BA98" s="52"/>
      <c r="BB98" s="133"/>
    </row>
    <row r="99" spans="2:54" ht="12.5" x14ac:dyDescent="0.25">
      <c r="B99" s="137"/>
      <c r="C99" s="125"/>
      <c r="D99" s="125"/>
      <c r="E99" s="125"/>
      <c r="F99" s="125"/>
      <c r="G99" s="125"/>
      <c r="H99" s="125"/>
      <c r="I99" s="125"/>
      <c r="J99" s="125"/>
      <c r="K99" s="125"/>
      <c r="L99" s="125"/>
      <c r="M99" s="125"/>
      <c r="N99" s="125"/>
      <c r="O99" s="125"/>
      <c r="P99" s="125"/>
      <c r="Q99" s="18"/>
      <c r="R99" s="49"/>
      <c r="S99" s="47"/>
      <c r="T99" s="47"/>
      <c r="U99" s="47"/>
      <c r="V99" s="47"/>
      <c r="W99" s="47"/>
      <c r="X99" s="47"/>
      <c r="Y99" s="49"/>
      <c r="Z99" s="47"/>
      <c r="AA99" s="47"/>
      <c r="AB99" s="47"/>
      <c r="AC99" s="47"/>
      <c r="AD99" s="47"/>
      <c r="AE99" s="47"/>
      <c r="AF99" s="49"/>
      <c r="AG99" s="49"/>
      <c r="AH99" s="47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  <c r="AT99" s="52"/>
      <c r="AU99" s="52"/>
      <c r="AV99" s="52"/>
      <c r="AW99" s="52"/>
      <c r="AX99" s="52"/>
      <c r="AY99" s="52"/>
      <c r="AZ99" s="52"/>
      <c r="BA99" s="52"/>
      <c r="BB99" s="133"/>
    </row>
    <row r="100" spans="2:54" ht="12.5" x14ac:dyDescent="0.25">
      <c r="B100" s="137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7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  <c r="AT100" s="52"/>
      <c r="AU100" s="52"/>
      <c r="AV100" s="52"/>
      <c r="AW100" s="52"/>
      <c r="AX100" s="52"/>
      <c r="AY100" s="52"/>
      <c r="AZ100" s="52"/>
      <c r="BA100" s="52"/>
      <c r="BB100" s="133"/>
    </row>
    <row r="101" spans="2:54" ht="12.5" x14ac:dyDescent="0.25">
      <c r="B101" s="149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7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  <c r="AT101" s="52"/>
      <c r="AU101" s="52"/>
      <c r="AV101" s="52"/>
      <c r="AW101" s="52"/>
      <c r="AX101" s="52"/>
      <c r="AY101" s="52"/>
      <c r="AZ101" s="52"/>
      <c r="BA101" s="52"/>
      <c r="BB101" s="133"/>
    </row>
    <row r="102" spans="2:54" ht="12.5" x14ac:dyDescent="0.25">
      <c r="B102" s="137"/>
      <c r="C102" s="125"/>
      <c r="D102" s="125"/>
      <c r="E102" s="125"/>
      <c r="F102" s="125"/>
      <c r="G102" s="125"/>
      <c r="H102" s="125"/>
      <c r="I102" s="125"/>
      <c r="J102" s="125"/>
      <c r="K102" s="125"/>
      <c r="L102" s="125"/>
      <c r="M102" s="125"/>
      <c r="N102" s="125"/>
      <c r="O102" s="125"/>
      <c r="P102" s="125"/>
      <c r="Q102" s="18"/>
      <c r="R102" s="49"/>
      <c r="S102" s="47"/>
      <c r="T102" s="47"/>
      <c r="U102" s="47"/>
      <c r="V102" s="47"/>
      <c r="W102" s="49"/>
      <c r="X102" s="49"/>
      <c r="Y102" s="49"/>
      <c r="Z102" s="47"/>
      <c r="AA102" s="47"/>
      <c r="AB102" s="47"/>
      <c r="AC102" s="47"/>
      <c r="AD102" s="47"/>
      <c r="AE102" s="47"/>
      <c r="AF102" s="47"/>
      <c r="AG102" s="49"/>
      <c r="AH102" s="47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133"/>
    </row>
    <row r="103" spans="2:54" ht="12.5" x14ac:dyDescent="0.25">
      <c r="B103" s="137"/>
      <c r="C103" s="125"/>
      <c r="D103" s="125"/>
      <c r="E103" s="125"/>
      <c r="F103" s="125"/>
      <c r="G103" s="125"/>
      <c r="H103" s="125"/>
      <c r="I103" s="125"/>
      <c r="J103" s="125"/>
      <c r="K103" s="125"/>
      <c r="L103" s="125"/>
      <c r="M103" s="125"/>
      <c r="N103" s="125"/>
      <c r="O103" s="125"/>
      <c r="P103" s="125"/>
      <c r="Q103" s="18"/>
      <c r="R103" s="49"/>
      <c r="S103" s="47"/>
      <c r="T103" s="47"/>
      <c r="U103" s="49"/>
      <c r="V103" s="47"/>
      <c r="W103" s="49"/>
      <c r="X103" s="49"/>
      <c r="Y103" s="49"/>
      <c r="Z103" s="47"/>
      <c r="AA103" s="47"/>
      <c r="AB103" s="47"/>
      <c r="AC103" s="47"/>
      <c r="AD103" s="47"/>
      <c r="AE103" s="47"/>
      <c r="AF103" s="47"/>
      <c r="AG103" s="49"/>
      <c r="AH103" s="47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133"/>
    </row>
    <row r="104" spans="2:54" ht="12.5" x14ac:dyDescent="0.25">
      <c r="B104" s="137"/>
      <c r="C104" s="125"/>
      <c r="D104" s="125"/>
      <c r="E104" s="125"/>
      <c r="F104" s="125"/>
      <c r="G104" s="125"/>
      <c r="H104" s="125"/>
      <c r="I104" s="125"/>
      <c r="J104" s="125"/>
      <c r="K104" s="125"/>
      <c r="L104" s="125"/>
      <c r="M104" s="125"/>
      <c r="N104" s="125"/>
      <c r="O104" s="125"/>
      <c r="P104" s="125"/>
      <c r="Q104" s="18"/>
      <c r="R104" s="49"/>
      <c r="S104" s="47"/>
      <c r="T104" s="49"/>
      <c r="U104" s="47"/>
      <c r="V104" s="49"/>
      <c r="W104" s="49"/>
      <c r="X104" s="49"/>
      <c r="Y104" s="49"/>
      <c r="Z104" s="49"/>
      <c r="AA104" s="47"/>
      <c r="AB104" s="47"/>
      <c r="AC104" s="47"/>
      <c r="AD104" s="47"/>
      <c r="AE104" s="47"/>
      <c r="AF104" s="47"/>
      <c r="AG104" s="49"/>
      <c r="AH104" s="47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133"/>
    </row>
    <row r="105" spans="2:54" ht="12.5" x14ac:dyDescent="0.25">
      <c r="B105" s="137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49"/>
      <c r="S105" s="52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7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133"/>
    </row>
    <row r="106" spans="2:54" ht="12.5" x14ac:dyDescent="0.25">
      <c r="B106" s="149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49"/>
      <c r="S106" s="49"/>
      <c r="T106" s="47"/>
      <c r="U106" s="47"/>
      <c r="V106" s="47"/>
      <c r="W106" s="47"/>
      <c r="X106" s="47"/>
      <c r="Y106" s="47"/>
      <c r="Z106" s="49"/>
      <c r="AA106" s="49"/>
      <c r="AB106" s="49"/>
      <c r="AC106" s="49"/>
      <c r="AD106" s="49"/>
      <c r="AE106" s="49"/>
      <c r="AF106" s="49"/>
      <c r="AG106" s="49"/>
      <c r="AH106" s="47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133"/>
    </row>
    <row r="107" spans="2:54" ht="12.5" x14ac:dyDescent="0.25">
      <c r="B107" s="137"/>
      <c r="C107" s="125"/>
      <c r="D107" s="125"/>
      <c r="E107" s="125"/>
      <c r="F107" s="125"/>
      <c r="G107" s="125"/>
      <c r="H107" s="125"/>
      <c r="I107" s="125"/>
      <c r="J107" s="125"/>
      <c r="K107" s="125"/>
      <c r="L107" s="125"/>
      <c r="M107" s="125"/>
      <c r="N107" s="125"/>
      <c r="O107" s="125"/>
      <c r="P107" s="125"/>
      <c r="Q107" s="18"/>
      <c r="R107" s="47"/>
      <c r="S107" s="47"/>
      <c r="T107" s="49"/>
      <c r="U107" s="49"/>
      <c r="V107" s="49"/>
      <c r="W107" s="49"/>
      <c r="X107" s="49"/>
      <c r="Y107" s="47"/>
      <c r="Z107" s="47"/>
      <c r="AA107" s="47"/>
      <c r="AB107" s="47"/>
      <c r="AC107" s="47"/>
      <c r="AD107" s="47"/>
      <c r="AE107" s="47"/>
      <c r="AF107" s="47"/>
      <c r="AG107" s="49"/>
      <c r="AH107" s="47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  <c r="AT107" s="52"/>
      <c r="AU107" s="52"/>
      <c r="AV107" s="52"/>
      <c r="AW107" s="52"/>
      <c r="AX107" s="52"/>
      <c r="AY107" s="52"/>
      <c r="AZ107" s="52"/>
      <c r="BA107" s="52"/>
      <c r="BB107" s="133"/>
    </row>
    <row r="108" spans="2:54" ht="12.5" x14ac:dyDescent="0.25">
      <c r="B108" s="137"/>
      <c r="C108" s="125"/>
      <c r="D108" s="125"/>
      <c r="E108" s="125"/>
      <c r="F108" s="125"/>
      <c r="G108" s="125"/>
      <c r="H108" s="125"/>
      <c r="I108" s="125"/>
      <c r="J108" s="125"/>
      <c r="K108" s="125"/>
      <c r="L108" s="125"/>
      <c r="M108" s="125"/>
      <c r="N108" s="125"/>
      <c r="O108" s="125"/>
      <c r="P108" s="125"/>
      <c r="Q108" s="18"/>
      <c r="R108" s="47"/>
      <c r="S108" s="47"/>
      <c r="T108" s="47"/>
      <c r="U108" s="47"/>
      <c r="V108" s="49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9"/>
      <c r="AH108" s="47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133"/>
    </row>
    <row r="109" spans="2:54" ht="12.5" x14ac:dyDescent="0.25">
      <c r="B109" s="137"/>
      <c r="C109" s="125"/>
      <c r="D109" s="125"/>
      <c r="E109" s="125"/>
      <c r="F109" s="125"/>
      <c r="G109" s="125"/>
      <c r="H109" s="125"/>
      <c r="I109" s="125"/>
      <c r="J109" s="125"/>
      <c r="K109" s="125"/>
      <c r="L109" s="125"/>
      <c r="M109" s="125"/>
      <c r="N109" s="125"/>
      <c r="O109" s="125"/>
      <c r="P109" s="125"/>
      <c r="Q109" s="18"/>
      <c r="R109" s="47"/>
      <c r="S109" s="47"/>
      <c r="T109" s="47"/>
      <c r="U109" s="47"/>
      <c r="V109" s="49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9"/>
      <c r="AH109" s="47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  <c r="AT109" s="52"/>
      <c r="AU109" s="52"/>
      <c r="AV109" s="52"/>
      <c r="AW109" s="52"/>
      <c r="AX109" s="52"/>
      <c r="AY109" s="52"/>
      <c r="AZ109" s="52"/>
      <c r="BA109" s="52"/>
      <c r="BB109" s="133"/>
    </row>
    <row r="110" spans="2:54" ht="12.5" x14ac:dyDescent="0.25">
      <c r="B110" s="137"/>
      <c r="C110" s="125"/>
      <c r="D110" s="125"/>
      <c r="E110" s="125"/>
      <c r="F110" s="125"/>
      <c r="G110" s="125"/>
      <c r="H110" s="125"/>
      <c r="I110" s="125"/>
      <c r="J110" s="125"/>
      <c r="K110" s="125"/>
      <c r="L110" s="125"/>
      <c r="M110" s="125"/>
      <c r="N110" s="125"/>
      <c r="O110" s="125"/>
      <c r="P110" s="125"/>
      <c r="Q110" s="18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9"/>
      <c r="AH110" s="47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133"/>
    </row>
    <row r="111" spans="2:54" ht="13" thickBot="1" x14ac:dyDescent="0.3">
      <c r="B111" s="161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3"/>
      <c r="S111" s="163"/>
      <c r="T111" s="163"/>
      <c r="U111" s="163"/>
      <c r="V111" s="163"/>
      <c r="W111" s="163"/>
      <c r="X111" s="163"/>
      <c r="Y111" s="163"/>
      <c r="Z111" s="163"/>
      <c r="AA111" s="163"/>
      <c r="AB111" s="163"/>
      <c r="AC111" s="163"/>
      <c r="AD111" s="163"/>
      <c r="AE111" s="163"/>
      <c r="AF111" s="163"/>
      <c r="AG111" s="163"/>
      <c r="AH111" s="151"/>
      <c r="AI111" s="152"/>
      <c r="AJ111" s="152"/>
      <c r="AK111" s="152"/>
      <c r="AL111" s="152"/>
      <c r="AM111" s="152"/>
      <c r="AN111" s="152"/>
      <c r="AO111" s="152"/>
      <c r="AP111" s="152"/>
      <c r="AQ111" s="152"/>
      <c r="AR111" s="152"/>
      <c r="AS111" s="152"/>
      <c r="AT111" s="152"/>
      <c r="AU111" s="152"/>
      <c r="AV111" s="152"/>
      <c r="AW111" s="152"/>
      <c r="AX111" s="152"/>
      <c r="AY111" s="152"/>
      <c r="AZ111" s="152"/>
      <c r="BA111" s="152"/>
      <c r="BB111" s="153"/>
    </row>
    <row r="112" spans="2:54" ht="12.5" x14ac:dyDescent="0.25"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7"/>
      <c r="AL112" s="47"/>
      <c r="AM112" s="47"/>
      <c r="AN112" s="47"/>
      <c r="AO112" s="47"/>
      <c r="AP112" s="47"/>
      <c r="AQ112" s="47"/>
      <c r="AR112" s="47"/>
      <c r="AS112" s="47"/>
      <c r="AT112" s="47"/>
      <c r="AU112" s="47"/>
      <c r="AV112" s="47"/>
      <c r="AW112" s="47"/>
      <c r="AX112" s="47"/>
      <c r="AY112" s="47"/>
      <c r="AZ112" s="47"/>
      <c r="BA112" s="47"/>
      <c r="BB112" s="47"/>
    </row>
    <row r="113" spans="2:54" ht="13" thickBot="1" x14ac:dyDescent="0.3"/>
    <row r="114" spans="2:54" ht="12.5" x14ac:dyDescent="0.25">
      <c r="B114" s="129"/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  <c r="Z114" s="130"/>
      <c r="AA114" s="130"/>
      <c r="AB114" s="130"/>
      <c r="AC114" s="130"/>
      <c r="AD114" s="130"/>
      <c r="AE114" s="130"/>
      <c r="AF114" s="130"/>
      <c r="AG114" s="130"/>
      <c r="AH114" s="130"/>
      <c r="AI114" s="130"/>
      <c r="AJ114" s="130"/>
      <c r="AK114" s="130"/>
      <c r="AL114" s="130"/>
      <c r="AM114" s="130"/>
      <c r="AN114" s="130"/>
      <c r="AO114" s="130"/>
      <c r="AP114" s="130"/>
      <c r="AQ114" s="130"/>
      <c r="AR114" s="130"/>
      <c r="AS114" s="130"/>
      <c r="AT114" s="130"/>
      <c r="AU114" s="130"/>
      <c r="AV114" s="130"/>
      <c r="AW114" s="130"/>
      <c r="AX114" s="130"/>
      <c r="AY114" s="130"/>
      <c r="AZ114" s="130"/>
      <c r="BA114" s="130"/>
      <c r="BB114" s="131"/>
    </row>
    <row r="115" spans="2:54" ht="20.5" thickBot="1" x14ac:dyDescent="0.3">
      <c r="B115" s="132"/>
      <c r="C115" s="52"/>
      <c r="D115" s="52"/>
      <c r="E115" s="52"/>
      <c r="F115" s="52"/>
      <c r="G115" s="52"/>
      <c r="H115" s="274" t="s">
        <v>103</v>
      </c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2"/>
      <c r="BB115" s="133"/>
    </row>
    <row r="116" spans="2:54" ht="20" x14ac:dyDescent="0.35">
      <c r="B116" s="134"/>
      <c r="C116" s="135"/>
      <c r="D116" s="52"/>
      <c r="E116" s="52"/>
      <c r="F116" s="52"/>
      <c r="G116" s="52"/>
      <c r="H116" s="172"/>
      <c r="I116" s="172"/>
      <c r="J116" s="172"/>
      <c r="K116" s="172"/>
      <c r="L116" s="172"/>
      <c r="M116" s="172"/>
      <c r="N116" s="172"/>
      <c r="O116" s="172"/>
      <c r="P116" s="172"/>
      <c r="Q116" s="172"/>
      <c r="R116" s="172"/>
      <c r="S116" s="172"/>
      <c r="T116" s="172"/>
      <c r="U116" s="172"/>
      <c r="V116" s="172"/>
      <c r="W116" s="172"/>
      <c r="X116" s="172"/>
      <c r="Y116" s="172"/>
      <c r="Z116" s="172"/>
      <c r="AA116" s="172"/>
      <c r="AB116" s="172"/>
      <c r="AC116" s="172"/>
      <c r="AD116" s="17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129"/>
      <c r="AT116" s="174" t="s">
        <v>25</v>
      </c>
      <c r="AU116" s="174" t="s">
        <v>26</v>
      </c>
      <c r="AV116" s="174" t="s">
        <v>27</v>
      </c>
      <c r="AW116" s="175" t="s">
        <v>28</v>
      </c>
      <c r="AX116" s="52"/>
      <c r="AY116" s="23" t="s">
        <v>29</v>
      </c>
      <c r="AZ116" s="52"/>
      <c r="BA116" s="53"/>
      <c r="BB116" s="133"/>
    </row>
    <row r="117" spans="2:54" ht="12.5" customHeight="1" x14ac:dyDescent="0.35">
      <c r="B117" s="134"/>
      <c r="C117" s="135"/>
      <c r="D117" s="52"/>
      <c r="E117" s="52"/>
      <c r="F117" s="52"/>
      <c r="G117" s="52"/>
      <c r="H117" s="164"/>
      <c r="I117" s="164"/>
      <c r="J117" s="164"/>
      <c r="K117" s="164"/>
      <c r="L117" s="164"/>
      <c r="M117" s="164"/>
      <c r="N117" s="164"/>
      <c r="O117" s="164"/>
      <c r="P117" s="164"/>
      <c r="Q117" s="164"/>
      <c r="R117" s="164"/>
      <c r="S117" s="164"/>
      <c r="T117" s="164"/>
      <c r="U117" s="164"/>
      <c r="V117" s="164"/>
      <c r="W117" s="164"/>
      <c r="X117" s="164"/>
      <c r="Y117" s="164"/>
      <c r="Z117" s="164"/>
      <c r="AA117" s="164"/>
      <c r="AB117" s="164"/>
      <c r="AC117" s="164"/>
      <c r="AD117" s="164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202"/>
      <c r="AT117" s="24" t="s">
        <v>98</v>
      </c>
      <c r="AU117" s="25" t="s">
        <v>99</v>
      </c>
      <c r="AV117" s="25">
        <f>COUNTIF($C$120:$AP$141,"PS")</f>
        <v>3</v>
      </c>
      <c r="AW117" s="177"/>
      <c r="AX117" s="52"/>
      <c r="AY117" s="25" t="s">
        <v>31</v>
      </c>
      <c r="AZ117" s="52"/>
      <c r="BA117" s="53"/>
      <c r="BB117" s="133"/>
    </row>
    <row r="118" spans="2:54" ht="15.5" customHeight="1" x14ac:dyDescent="0.25">
      <c r="B118" s="13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125"/>
      <c r="AR118" s="52"/>
      <c r="AS118" s="178"/>
      <c r="AT118" s="24" t="s">
        <v>30</v>
      </c>
      <c r="AU118" s="25" t="s">
        <v>82</v>
      </c>
      <c r="AV118" s="25">
        <f>COUNTIF($C$120:$AP$141,"UI")</f>
        <v>18</v>
      </c>
      <c r="AW118" s="177">
        <f t="shared" ref="AW118:AW138" si="3">(AV118/$AV$28)*100</f>
        <v>9.2307692307692317</v>
      </c>
      <c r="AX118" s="52"/>
      <c r="AY118" s="25" t="s">
        <v>31</v>
      </c>
      <c r="AZ118" s="52"/>
      <c r="BA118" s="52"/>
      <c r="BB118" s="133"/>
    </row>
    <row r="119" spans="2:54" ht="12.5" x14ac:dyDescent="0.25">
      <c r="B119" s="138"/>
      <c r="C119" s="139">
        <v>1</v>
      </c>
      <c r="D119" s="139">
        <v>2</v>
      </c>
      <c r="E119" s="139">
        <v>3</v>
      </c>
      <c r="F119" s="139">
        <v>4</v>
      </c>
      <c r="G119" s="139">
        <v>5</v>
      </c>
      <c r="H119" s="139">
        <v>6</v>
      </c>
      <c r="I119" s="139">
        <v>7</v>
      </c>
      <c r="J119" s="139">
        <v>8</v>
      </c>
      <c r="K119" s="139">
        <v>9</v>
      </c>
      <c r="L119" s="139">
        <v>10</v>
      </c>
      <c r="M119" s="139">
        <v>11</v>
      </c>
      <c r="N119" s="139">
        <v>12</v>
      </c>
      <c r="O119" s="139">
        <v>13</v>
      </c>
      <c r="P119" s="139">
        <v>14</v>
      </c>
      <c r="Q119" s="139">
        <v>15</v>
      </c>
      <c r="R119" s="139">
        <v>16</v>
      </c>
      <c r="S119" s="139">
        <v>17</v>
      </c>
      <c r="T119" s="139">
        <v>18</v>
      </c>
      <c r="U119" s="139">
        <v>19</v>
      </c>
      <c r="V119" s="139">
        <v>20</v>
      </c>
      <c r="W119" s="139">
        <v>21</v>
      </c>
      <c r="X119" s="139">
        <v>22</v>
      </c>
      <c r="Y119" s="139">
        <v>23</v>
      </c>
      <c r="Z119" s="139">
        <v>24</v>
      </c>
      <c r="AA119" s="139">
        <v>25</v>
      </c>
      <c r="AB119" s="139">
        <v>26</v>
      </c>
      <c r="AC119" s="139">
        <v>27</v>
      </c>
      <c r="AD119" s="139">
        <v>28</v>
      </c>
      <c r="AE119" s="139">
        <v>29</v>
      </c>
      <c r="AF119" s="139">
        <v>30</v>
      </c>
      <c r="AG119" s="139">
        <v>31</v>
      </c>
      <c r="AH119" s="139">
        <v>32</v>
      </c>
      <c r="AI119" s="139">
        <v>33</v>
      </c>
      <c r="AJ119" s="139">
        <v>34</v>
      </c>
      <c r="AK119" s="139">
        <v>35</v>
      </c>
      <c r="AL119" s="139">
        <v>36</v>
      </c>
      <c r="AM119" s="139">
        <v>37</v>
      </c>
      <c r="AN119" s="139">
        <v>38</v>
      </c>
      <c r="AO119" s="139">
        <v>39</v>
      </c>
      <c r="AP119" s="139">
        <v>40</v>
      </c>
      <c r="AQ119" s="140"/>
      <c r="AR119" s="52"/>
      <c r="AS119" s="179"/>
      <c r="AT119" s="24" t="s">
        <v>83</v>
      </c>
      <c r="AU119" s="25" t="s">
        <v>84</v>
      </c>
      <c r="AV119" s="25">
        <f>COUNTIF($C$120:$AP$141,"LEx")</f>
        <v>6</v>
      </c>
      <c r="AW119" s="177">
        <f t="shared" si="3"/>
        <v>3.0769230769230771</v>
      </c>
      <c r="AX119" s="52"/>
      <c r="AY119" s="25" t="s">
        <v>31</v>
      </c>
      <c r="AZ119" s="52"/>
      <c r="BA119" s="52"/>
      <c r="BB119" s="133"/>
    </row>
    <row r="120" spans="2:54" ht="12.5" x14ac:dyDescent="0.25">
      <c r="B120" s="138">
        <v>1</v>
      </c>
      <c r="C120" s="56" t="s">
        <v>82</v>
      </c>
      <c r="D120" s="56" t="s">
        <v>82</v>
      </c>
      <c r="E120" s="56" t="s">
        <v>82</v>
      </c>
      <c r="F120" s="56" t="s">
        <v>82</v>
      </c>
      <c r="G120" s="56" t="s">
        <v>82</v>
      </c>
      <c r="H120" s="56" t="s">
        <v>82</v>
      </c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9"/>
      <c r="AJ120" s="47"/>
      <c r="AK120" s="47"/>
      <c r="AL120" s="47"/>
      <c r="AM120" s="47"/>
      <c r="AN120" s="47"/>
      <c r="AO120" s="47"/>
      <c r="AP120" s="47"/>
      <c r="AQ120" s="140"/>
      <c r="AR120" s="52"/>
      <c r="AS120" s="180"/>
      <c r="AT120" s="25" t="s">
        <v>64</v>
      </c>
      <c r="AU120" s="25" t="s">
        <v>41</v>
      </c>
      <c r="AV120" s="25">
        <f>COUNTIF($C$120:$AP$141,"P")</f>
        <v>122</v>
      </c>
      <c r="AW120" s="177">
        <f t="shared" si="3"/>
        <v>62.564102564102562</v>
      </c>
      <c r="AX120" s="52"/>
      <c r="AY120" s="25" t="s">
        <v>35</v>
      </c>
      <c r="AZ120" s="52"/>
      <c r="BA120" s="52"/>
      <c r="BB120" s="133"/>
    </row>
    <row r="121" spans="2:54" ht="12.5" x14ac:dyDescent="0.25">
      <c r="B121" s="138">
        <v>2</v>
      </c>
      <c r="C121" s="56" t="s">
        <v>82</v>
      </c>
      <c r="D121" s="56" t="s">
        <v>82</v>
      </c>
      <c r="E121" s="56" t="s">
        <v>82</v>
      </c>
      <c r="F121" s="56" t="s">
        <v>82</v>
      </c>
      <c r="G121" s="56" t="s">
        <v>82</v>
      </c>
      <c r="H121" s="56" t="s">
        <v>82</v>
      </c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47"/>
      <c r="AM121" s="47"/>
      <c r="AN121" s="47"/>
      <c r="AO121" s="47"/>
      <c r="AP121" s="47"/>
      <c r="AQ121" s="140"/>
      <c r="AR121" s="52"/>
      <c r="AS121" s="181"/>
      <c r="AT121" s="25" t="s">
        <v>42</v>
      </c>
      <c r="AU121" s="25" t="s">
        <v>43</v>
      </c>
      <c r="AV121" s="25">
        <f>COUNTIF($C$120:$AP$141,"CrP")</f>
        <v>4</v>
      </c>
      <c r="AW121" s="177">
        <f t="shared" si="3"/>
        <v>2.0512820512820511</v>
      </c>
      <c r="AX121" s="52"/>
      <c r="AY121" s="25" t="s">
        <v>44</v>
      </c>
      <c r="AZ121" s="52"/>
      <c r="BA121" s="52"/>
      <c r="BB121" s="133"/>
    </row>
    <row r="122" spans="2:54" ht="12.5" x14ac:dyDescent="0.25">
      <c r="B122" s="138">
        <v>3</v>
      </c>
      <c r="C122" s="56" t="s">
        <v>82</v>
      </c>
      <c r="D122" s="56" t="s">
        <v>82</v>
      </c>
      <c r="E122" s="56" t="s">
        <v>82</v>
      </c>
      <c r="F122" s="56" t="s">
        <v>82</v>
      </c>
      <c r="G122" s="56" t="s">
        <v>82</v>
      </c>
      <c r="H122" s="56" t="s">
        <v>82</v>
      </c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47"/>
      <c r="AM122" s="47"/>
      <c r="AN122" s="47"/>
      <c r="AO122" s="47"/>
      <c r="AP122" s="47"/>
      <c r="AQ122" s="140"/>
      <c r="AR122" s="52"/>
      <c r="AS122" s="182"/>
      <c r="AT122" s="25" t="s">
        <v>65</v>
      </c>
      <c r="AU122" s="25" t="s">
        <v>45</v>
      </c>
      <c r="AV122" s="25">
        <f>COUNTIF($C$120:$AP$141,"MPLRI")</f>
        <v>0</v>
      </c>
      <c r="AW122" s="177">
        <f t="shared" si="3"/>
        <v>0</v>
      </c>
      <c r="AX122" s="52"/>
      <c r="AY122" s="25" t="s">
        <v>44</v>
      </c>
      <c r="AZ122" s="52"/>
      <c r="BA122" s="52"/>
      <c r="BB122" s="133"/>
    </row>
    <row r="123" spans="2:54" ht="12.5" x14ac:dyDescent="0.25">
      <c r="B123" s="138">
        <v>4</v>
      </c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8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47"/>
      <c r="AM123" s="47"/>
      <c r="AN123" s="47"/>
      <c r="AO123" s="47"/>
      <c r="AP123" s="47"/>
      <c r="AQ123" s="140"/>
      <c r="AR123" s="52"/>
      <c r="AS123" s="183"/>
      <c r="AT123" s="25" t="s">
        <v>66</v>
      </c>
      <c r="AU123" s="25" t="s">
        <v>46</v>
      </c>
      <c r="AV123" s="25">
        <f>COUNTIF($C$120:$AP$141,"MPUD")</f>
        <v>0</v>
      </c>
      <c r="AW123" s="177">
        <f t="shared" si="3"/>
        <v>0</v>
      </c>
      <c r="AX123" s="52"/>
      <c r="AY123" s="25" t="s">
        <v>44</v>
      </c>
      <c r="AZ123" s="52"/>
      <c r="BA123" s="52"/>
      <c r="BB123" s="133"/>
    </row>
    <row r="124" spans="2:54" ht="15.5" x14ac:dyDescent="0.35">
      <c r="B124" s="138">
        <v>5</v>
      </c>
      <c r="C124" s="47"/>
      <c r="D124" s="47"/>
      <c r="E124" s="84" t="s">
        <v>32</v>
      </c>
      <c r="F124" s="85" t="s">
        <v>32</v>
      </c>
      <c r="G124" s="47"/>
      <c r="H124" s="47"/>
      <c r="I124" s="47"/>
      <c r="J124" s="47"/>
      <c r="K124" s="47"/>
      <c r="L124" s="117" t="s">
        <v>78</v>
      </c>
      <c r="M124" s="118" t="s">
        <v>78</v>
      </c>
      <c r="N124" s="119" t="s">
        <v>78</v>
      </c>
      <c r="O124" s="58"/>
      <c r="P124" s="58"/>
      <c r="Q124" s="47"/>
      <c r="R124" s="47"/>
      <c r="S124" s="47"/>
      <c r="T124" s="47"/>
      <c r="U124" s="47"/>
      <c r="V124" s="47"/>
      <c r="W124" s="47"/>
      <c r="X124" s="47"/>
      <c r="Y124" s="47"/>
      <c r="Z124" s="103" t="s">
        <v>34</v>
      </c>
      <c r="AA124" s="104" t="s">
        <v>34</v>
      </c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58"/>
      <c r="AM124" s="58"/>
      <c r="AN124" s="47"/>
      <c r="AO124" s="47"/>
      <c r="AP124" s="47"/>
      <c r="AQ124" s="140"/>
      <c r="AR124" s="52"/>
      <c r="AS124" s="184"/>
      <c r="AT124" s="25" t="s">
        <v>20</v>
      </c>
      <c r="AU124" s="25" t="s">
        <v>74</v>
      </c>
      <c r="AV124" s="25">
        <f>COUNTIF($C$120:$AP$141,"CP")</f>
        <v>0</v>
      </c>
      <c r="AW124" s="177">
        <f t="shared" si="3"/>
        <v>0</v>
      </c>
      <c r="AX124" s="52"/>
      <c r="AY124" s="25" t="s">
        <v>44</v>
      </c>
      <c r="AZ124" s="52"/>
      <c r="BA124" s="52"/>
      <c r="BB124" s="133"/>
    </row>
    <row r="125" spans="2:54" ht="15.5" x14ac:dyDescent="0.35">
      <c r="B125" s="138">
        <v>6</v>
      </c>
      <c r="C125" s="47"/>
      <c r="D125" s="47"/>
      <c r="E125" s="88" t="s">
        <v>32</v>
      </c>
      <c r="F125" s="89" t="s">
        <v>32</v>
      </c>
      <c r="G125" s="47"/>
      <c r="H125" s="47"/>
      <c r="I125" s="47"/>
      <c r="J125" s="47"/>
      <c r="K125" s="47"/>
      <c r="L125" s="120" t="s">
        <v>78</v>
      </c>
      <c r="M125" s="121" t="s">
        <v>78</v>
      </c>
      <c r="N125" s="122" t="s">
        <v>78</v>
      </c>
      <c r="O125" s="58"/>
      <c r="P125" s="58"/>
      <c r="Q125" s="47"/>
      <c r="R125" s="47"/>
      <c r="S125" s="48"/>
      <c r="T125" s="47"/>
      <c r="U125" s="47"/>
      <c r="V125" s="47"/>
      <c r="W125" s="47"/>
      <c r="X125" s="47"/>
      <c r="Y125" s="47"/>
      <c r="Z125" s="105" t="s">
        <v>34</v>
      </c>
      <c r="AA125" s="106" t="s">
        <v>34</v>
      </c>
      <c r="AB125" s="47"/>
      <c r="AC125" s="47"/>
      <c r="AD125" s="47"/>
      <c r="AE125" s="47"/>
      <c r="AF125" s="47"/>
      <c r="AG125" s="47"/>
      <c r="AH125" s="47"/>
      <c r="AI125" s="47"/>
      <c r="AJ125" s="47"/>
      <c r="AK125" s="57"/>
      <c r="AL125" s="58"/>
      <c r="AM125" s="58"/>
      <c r="AN125" s="47"/>
      <c r="AO125" s="47"/>
      <c r="AP125" s="47"/>
      <c r="AQ125" s="140"/>
      <c r="AR125" s="52"/>
      <c r="AS125" s="185"/>
      <c r="AT125" s="25" t="s">
        <v>67</v>
      </c>
      <c r="AU125" s="25" t="s">
        <v>76</v>
      </c>
      <c r="AV125" s="25">
        <f>COUNTIF($C$120:$AP$141,"LDBI")</f>
        <v>0</v>
      </c>
      <c r="AW125" s="177">
        <f t="shared" si="3"/>
        <v>0</v>
      </c>
      <c r="AX125" s="52"/>
      <c r="AY125" s="25" t="s">
        <v>44</v>
      </c>
      <c r="AZ125" s="52"/>
      <c r="BA125" s="52"/>
      <c r="BB125" s="133"/>
    </row>
    <row r="126" spans="2:54" ht="15.5" x14ac:dyDescent="0.35">
      <c r="B126" s="138">
        <v>7</v>
      </c>
      <c r="C126" s="47"/>
      <c r="D126" s="47"/>
      <c r="E126" s="88" t="s">
        <v>32</v>
      </c>
      <c r="F126" s="89" t="s">
        <v>32</v>
      </c>
      <c r="G126" s="47"/>
      <c r="H126" s="47"/>
      <c r="I126" s="47"/>
      <c r="J126" s="47"/>
      <c r="K126" s="47"/>
      <c r="L126" s="120" t="s">
        <v>78</v>
      </c>
      <c r="M126" s="121" t="s">
        <v>78</v>
      </c>
      <c r="N126" s="122" t="s">
        <v>78</v>
      </c>
      <c r="O126" s="58"/>
      <c r="P126" s="58"/>
      <c r="Q126" s="47"/>
      <c r="R126" s="47"/>
      <c r="S126" s="47"/>
      <c r="T126" s="47"/>
      <c r="U126" s="47"/>
      <c r="V126" s="47"/>
      <c r="W126" s="47"/>
      <c r="X126" s="47"/>
      <c r="Y126" s="47"/>
      <c r="Z126" s="105" t="s">
        <v>34</v>
      </c>
      <c r="AA126" s="106" t="s">
        <v>34</v>
      </c>
      <c r="AB126" s="48"/>
      <c r="AC126" s="47"/>
      <c r="AD126" s="47"/>
      <c r="AE126" s="47"/>
      <c r="AF126" s="47"/>
      <c r="AG126" s="47"/>
      <c r="AH126" s="47"/>
      <c r="AI126" s="47"/>
      <c r="AJ126" s="47"/>
      <c r="AK126" s="47"/>
      <c r="AL126" s="58"/>
      <c r="AM126" s="58"/>
      <c r="AN126" s="47"/>
      <c r="AO126" s="47"/>
      <c r="AP126" s="47"/>
      <c r="AQ126" s="140"/>
      <c r="AR126" s="52"/>
      <c r="AS126" s="186"/>
      <c r="AT126" s="25" t="s">
        <v>52</v>
      </c>
      <c r="AU126" s="25" t="s">
        <v>77</v>
      </c>
      <c r="AV126" s="25">
        <f>COUNTIF($C$120:$AP$141,"LD")</f>
        <v>0</v>
      </c>
      <c r="AW126" s="177">
        <f t="shared" si="3"/>
        <v>0</v>
      </c>
      <c r="AX126" s="52"/>
      <c r="AY126" s="25" t="s">
        <v>44</v>
      </c>
      <c r="AZ126" s="52"/>
      <c r="BA126" s="52"/>
      <c r="BB126" s="133"/>
    </row>
    <row r="127" spans="2:54" ht="12.5" x14ac:dyDescent="0.25">
      <c r="B127" s="138">
        <v>8</v>
      </c>
      <c r="C127" s="64" t="s">
        <v>41</v>
      </c>
      <c r="D127" s="95" t="s">
        <v>41</v>
      </c>
      <c r="E127" s="95" t="s">
        <v>41</v>
      </c>
      <c r="F127" s="95" t="s">
        <v>41</v>
      </c>
      <c r="G127" s="95" t="s">
        <v>41</v>
      </c>
      <c r="H127" s="95" t="s">
        <v>41</v>
      </c>
      <c r="I127" s="95" t="s">
        <v>41</v>
      </c>
      <c r="J127" s="95" t="s">
        <v>41</v>
      </c>
      <c r="K127" s="95" t="s">
        <v>41</v>
      </c>
      <c r="L127" s="95" t="s">
        <v>41</v>
      </c>
      <c r="M127" s="95" t="s">
        <v>41</v>
      </c>
      <c r="N127" s="95" t="s">
        <v>41</v>
      </c>
      <c r="O127" s="95" t="s">
        <v>41</v>
      </c>
      <c r="P127" s="95" t="s">
        <v>41</v>
      </c>
      <c r="Q127" s="95" t="s">
        <v>41</v>
      </c>
      <c r="R127" s="95" t="s">
        <v>41</v>
      </c>
      <c r="S127" s="95" t="s">
        <v>41</v>
      </c>
      <c r="T127" s="95" t="s">
        <v>41</v>
      </c>
      <c r="U127" s="95" t="s">
        <v>41</v>
      </c>
      <c r="V127" s="95" t="s">
        <v>41</v>
      </c>
      <c r="W127" s="95" t="s">
        <v>41</v>
      </c>
      <c r="X127" s="95" t="s">
        <v>41</v>
      </c>
      <c r="Y127" s="95" t="s">
        <v>41</v>
      </c>
      <c r="Z127" s="95" t="s">
        <v>41</v>
      </c>
      <c r="AA127" s="95" t="s">
        <v>41</v>
      </c>
      <c r="AB127" s="95" t="s">
        <v>41</v>
      </c>
      <c r="AC127" s="95" t="s">
        <v>41</v>
      </c>
      <c r="AD127" s="95" t="s">
        <v>41</v>
      </c>
      <c r="AE127" s="95" t="s">
        <v>41</v>
      </c>
      <c r="AF127" s="95" t="s">
        <v>41</v>
      </c>
      <c r="AG127" s="95" t="s">
        <v>41</v>
      </c>
      <c r="AH127" s="95" t="s">
        <v>41</v>
      </c>
      <c r="AI127" s="95" t="s">
        <v>41</v>
      </c>
      <c r="AJ127" s="95" t="s">
        <v>41</v>
      </c>
      <c r="AK127" s="95" t="s">
        <v>41</v>
      </c>
      <c r="AL127" s="59" t="s">
        <v>41</v>
      </c>
      <c r="AM127" s="52"/>
      <c r="AN127" s="52"/>
      <c r="AO127" s="52"/>
      <c r="AP127" s="52"/>
      <c r="AQ127" s="140"/>
      <c r="AR127" s="52"/>
      <c r="AS127" s="187"/>
      <c r="AT127" s="25" t="s">
        <v>13</v>
      </c>
      <c r="AU127" s="25" t="s">
        <v>63</v>
      </c>
      <c r="AV127" s="25">
        <f>COUNTIF($C$120:$AP$141,"T")</f>
        <v>0</v>
      </c>
      <c r="AW127" s="177">
        <f t="shared" si="3"/>
        <v>0</v>
      </c>
      <c r="AX127" s="52"/>
      <c r="AY127" s="25" t="s">
        <v>44</v>
      </c>
      <c r="AZ127" s="52"/>
      <c r="BA127" s="52"/>
      <c r="BB127" s="133"/>
    </row>
    <row r="128" spans="2:54" ht="12.5" x14ac:dyDescent="0.25">
      <c r="B128" s="138">
        <v>9</v>
      </c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47"/>
      <c r="AM128" s="47"/>
      <c r="AN128" s="47"/>
      <c r="AO128" s="57"/>
      <c r="AP128" s="57"/>
      <c r="AQ128" s="140"/>
      <c r="AR128" s="52"/>
      <c r="AS128" s="188"/>
      <c r="AT128" s="25" t="s">
        <v>22</v>
      </c>
      <c r="AU128" s="25" t="s">
        <v>75</v>
      </c>
      <c r="AV128" s="25">
        <f>COUNTIF($C$120:$AP$141,"TG")</f>
        <v>0</v>
      </c>
      <c r="AW128" s="177">
        <f t="shared" si="3"/>
        <v>0</v>
      </c>
      <c r="AX128" s="52"/>
      <c r="AY128" s="25" t="s">
        <v>44</v>
      </c>
      <c r="AZ128" s="52"/>
      <c r="BA128" s="52"/>
      <c r="BB128" s="133"/>
    </row>
    <row r="129" spans="2:54" ht="15.5" x14ac:dyDescent="0.35">
      <c r="B129" s="138">
        <v>10</v>
      </c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8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9"/>
      <c r="AF129" s="49"/>
      <c r="AG129" s="49"/>
      <c r="AH129" s="47"/>
      <c r="AI129" s="47"/>
      <c r="AJ129" s="47"/>
      <c r="AK129" s="47"/>
      <c r="AL129" s="47"/>
      <c r="AM129" s="47"/>
      <c r="AN129" s="47"/>
      <c r="AO129" s="64" t="s">
        <v>41</v>
      </c>
      <c r="AP129" s="59" t="s">
        <v>41</v>
      </c>
      <c r="AQ129" s="140"/>
      <c r="AR129" s="52"/>
      <c r="AS129" s="189"/>
      <c r="AT129" s="25" t="s">
        <v>47</v>
      </c>
      <c r="AU129" s="25" t="s">
        <v>78</v>
      </c>
      <c r="AV129" s="25">
        <f>COUNTIF($C$120:$AP$141,"TT")</f>
        <v>9</v>
      </c>
      <c r="AW129" s="177">
        <f t="shared" si="3"/>
        <v>4.6153846153846159</v>
      </c>
      <c r="AX129" s="52"/>
      <c r="AY129" s="25" t="s">
        <v>48</v>
      </c>
      <c r="AZ129" s="52"/>
      <c r="BA129" s="52"/>
      <c r="BB129" s="133"/>
    </row>
    <row r="130" spans="2:54" ht="12.5" x14ac:dyDescent="0.25">
      <c r="B130" s="138">
        <v>11</v>
      </c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8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9"/>
      <c r="AD130" s="47"/>
      <c r="AE130" s="49"/>
      <c r="AF130" s="49"/>
      <c r="AG130" s="49"/>
      <c r="AH130" s="47"/>
      <c r="AI130" s="48"/>
      <c r="AJ130" s="47"/>
      <c r="AK130" s="47"/>
      <c r="AL130" s="47"/>
      <c r="AM130" s="47"/>
      <c r="AN130" s="52"/>
      <c r="AO130" s="52"/>
      <c r="AP130" s="52"/>
      <c r="AQ130" s="140"/>
      <c r="AR130" s="52"/>
      <c r="AS130" s="190"/>
      <c r="AT130" s="25" t="s">
        <v>49</v>
      </c>
      <c r="AU130" s="25" t="s">
        <v>79</v>
      </c>
      <c r="AV130" s="25">
        <f>COUNTIF($C$120:$AP$141,"TTP")</f>
        <v>0</v>
      </c>
      <c r="AW130" s="177">
        <f t="shared" si="3"/>
        <v>0</v>
      </c>
      <c r="AX130" s="52"/>
      <c r="AY130" s="25" t="s">
        <v>48</v>
      </c>
      <c r="AZ130" s="52"/>
      <c r="BA130" s="52"/>
      <c r="BB130" s="133"/>
    </row>
    <row r="131" spans="2:54" ht="12.5" x14ac:dyDescent="0.25">
      <c r="B131" s="138">
        <v>12</v>
      </c>
      <c r="C131" s="47"/>
      <c r="D131" s="169" t="s">
        <v>99</v>
      </c>
      <c r="E131" s="52"/>
      <c r="F131" s="52"/>
      <c r="G131" s="58"/>
      <c r="H131" s="58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103" t="s">
        <v>34</v>
      </c>
      <c r="T131" s="104" t="s">
        <v>34</v>
      </c>
      <c r="U131" s="47"/>
      <c r="V131" s="47"/>
      <c r="W131" s="47"/>
      <c r="X131" s="47"/>
      <c r="Y131" s="47"/>
      <c r="Z131" s="47"/>
      <c r="AA131" s="47"/>
      <c r="AB131" s="49"/>
      <c r="AC131" s="47"/>
      <c r="AD131" s="47"/>
      <c r="AE131" s="49"/>
      <c r="AF131" s="49"/>
      <c r="AG131" s="49"/>
      <c r="AH131" s="47"/>
      <c r="AI131" s="47"/>
      <c r="AJ131" s="47"/>
      <c r="AK131" s="47"/>
      <c r="AL131" s="47"/>
      <c r="AM131" s="47"/>
      <c r="AQ131" s="140"/>
      <c r="AR131" s="52"/>
      <c r="AS131" s="191"/>
      <c r="AT131" s="25" t="s">
        <v>50</v>
      </c>
      <c r="AU131" s="25" t="s">
        <v>80</v>
      </c>
      <c r="AV131" s="25">
        <f>COUNTIF($C$120:$AP$141,"QTEI")</f>
        <v>0</v>
      </c>
      <c r="AW131" s="177">
        <f t="shared" si="3"/>
        <v>0</v>
      </c>
      <c r="AX131" s="52"/>
      <c r="AY131" s="25" t="s">
        <v>48</v>
      </c>
      <c r="AZ131" s="52"/>
      <c r="BA131" s="52"/>
      <c r="BB131" s="133"/>
    </row>
    <row r="132" spans="2:54" ht="12.5" x14ac:dyDescent="0.25">
      <c r="B132" s="138">
        <v>13</v>
      </c>
      <c r="C132" s="47"/>
      <c r="D132" s="170" t="s">
        <v>99</v>
      </c>
      <c r="E132" s="52"/>
      <c r="F132" s="52"/>
      <c r="G132" s="58"/>
      <c r="H132" s="58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105" t="s">
        <v>34</v>
      </c>
      <c r="T132" s="106" t="s">
        <v>34</v>
      </c>
      <c r="U132" s="47"/>
      <c r="V132" s="47"/>
      <c r="W132" s="47"/>
      <c r="X132" s="47"/>
      <c r="Y132" s="47"/>
      <c r="Z132" s="47"/>
      <c r="AA132" s="49"/>
      <c r="AB132" s="47"/>
      <c r="AC132" s="47"/>
      <c r="AD132" s="49"/>
      <c r="AE132" s="49"/>
      <c r="AF132" s="49"/>
      <c r="AG132" s="50"/>
      <c r="AH132" s="50"/>
      <c r="AI132" s="50"/>
      <c r="AJ132" s="50"/>
      <c r="AK132" s="50"/>
      <c r="AL132" s="50"/>
      <c r="AM132" s="64" t="s">
        <v>41</v>
      </c>
      <c r="AN132" s="95" t="s">
        <v>41</v>
      </c>
      <c r="AO132" s="95" t="s">
        <v>41</v>
      </c>
      <c r="AP132" s="59" t="s">
        <v>41</v>
      </c>
      <c r="AQ132" s="140"/>
      <c r="AR132" s="52"/>
      <c r="AS132" s="192"/>
      <c r="AT132" s="25" t="s">
        <v>51</v>
      </c>
      <c r="AU132" s="25" t="s">
        <v>85</v>
      </c>
      <c r="AV132" s="25">
        <f>COUNTIF($C$120:$AP$141,"TQTE")</f>
        <v>0</v>
      </c>
      <c r="AW132" s="177">
        <f t="shared" si="3"/>
        <v>0</v>
      </c>
      <c r="AX132" s="52"/>
      <c r="AY132" s="25" t="s">
        <v>48</v>
      </c>
      <c r="AZ132" s="52"/>
      <c r="BA132" s="52"/>
      <c r="BB132" s="133"/>
    </row>
    <row r="133" spans="2:54" ht="12.5" x14ac:dyDescent="0.25">
      <c r="B133" s="138">
        <v>14</v>
      </c>
      <c r="C133" s="47"/>
      <c r="D133" s="171" t="s">
        <v>99</v>
      </c>
      <c r="E133" s="52"/>
      <c r="F133" s="52"/>
      <c r="G133" s="58"/>
      <c r="H133" s="58"/>
      <c r="I133" s="47"/>
      <c r="J133" s="47"/>
      <c r="K133" s="47"/>
      <c r="L133" s="47"/>
      <c r="M133" s="47"/>
      <c r="N133" s="47"/>
      <c r="O133" s="47"/>
      <c r="P133" s="48"/>
      <c r="Q133" s="47"/>
      <c r="R133" s="47"/>
      <c r="S133" s="107" t="s">
        <v>34</v>
      </c>
      <c r="T133" s="108" t="s">
        <v>34</v>
      </c>
      <c r="U133" s="47"/>
      <c r="V133" s="47"/>
      <c r="W133" s="47"/>
      <c r="X133" s="47"/>
      <c r="Y133" s="49"/>
      <c r="Z133" s="47"/>
      <c r="AA133" s="47"/>
      <c r="AB133" s="47"/>
      <c r="AC133" s="47"/>
      <c r="AD133" s="47"/>
      <c r="AE133" s="47"/>
      <c r="AF133" s="49"/>
      <c r="AG133" s="50"/>
      <c r="AH133" s="50"/>
      <c r="AI133" s="50"/>
      <c r="AJ133" s="50"/>
      <c r="AK133" s="50"/>
      <c r="AL133" s="50"/>
      <c r="AM133" s="50"/>
      <c r="AN133" s="50"/>
      <c r="AO133" s="52"/>
      <c r="AP133" s="52"/>
      <c r="AQ133" s="140"/>
      <c r="AR133" s="52"/>
      <c r="AS133" s="193"/>
      <c r="AT133" s="31" t="s">
        <v>68</v>
      </c>
      <c r="AU133" s="25" t="s">
        <v>32</v>
      </c>
      <c r="AV133" s="25">
        <f>COUNTIF($C$120:$AP$141,"R1D")</f>
        <v>12</v>
      </c>
      <c r="AW133" s="177">
        <f t="shared" si="3"/>
        <v>6.1538461538461542</v>
      </c>
      <c r="AX133" s="52"/>
      <c r="AY133" s="25" t="s">
        <v>33</v>
      </c>
      <c r="AZ133" s="52"/>
      <c r="BA133" s="52"/>
      <c r="BB133" s="133"/>
    </row>
    <row r="134" spans="2:54" ht="12.5" x14ac:dyDescent="0.25">
      <c r="B134" s="138">
        <v>15</v>
      </c>
      <c r="C134" s="64" t="s">
        <v>41</v>
      </c>
      <c r="D134" s="96" t="s">
        <v>41</v>
      </c>
      <c r="E134" s="95" t="s">
        <v>41</v>
      </c>
      <c r="F134" s="95" t="s">
        <v>41</v>
      </c>
      <c r="G134" s="95" t="s">
        <v>41</v>
      </c>
      <c r="H134" s="95" t="s">
        <v>41</v>
      </c>
      <c r="I134" s="95" t="s">
        <v>41</v>
      </c>
      <c r="J134" s="59" t="s">
        <v>41</v>
      </c>
      <c r="K134" s="110" t="s">
        <v>43</v>
      </c>
      <c r="L134" s="110" t="s">
        <v>43</v>
      </c>
      <c r="M134" s="110" t="s">
        <v>43</v>
      </c>
      <c r="N134" s="110" t="s">
        <v>43</v>
      </c>
      <c r="O134" s="64" t="s">
        <v>41</v>
      </c>
      <c r="P134" s="95" t="s">
        <v>41</v>
      </c>
      <c r="Q134" s="95" t="s">
        <v>41</v>
      </c>
      <c r="R134" s="95" t="s">
        <v>41</v>
      </c>
      <c r="S134" s="96" t="s">
        <v>41</v>
      </c>
      <c r="T134" s="96" t="s">
        <v>41</v>
      </c>
      <c r="U134" s="95" t="s">
        <v>41</v>
      </c>
      <c r="V134" s="95" t="s">
        <v>41</v>
      </c>
      <c r="W134" s="95" t="s">
        <v>41</v>
      </c>
      <c r="X134" s="95" t="s">
        <v>41</v>
      </c>
      <c r="Y134" s="95" t="s">
        <v>41</v>
      </c>
      <c r="Z134" s="95" t="s">
        <v>41</v>
      </c>
      <c r="AA134" s="95" t="s">
        <v>41</v>
      </c>
      <c r="AB134" s="95" t="s">
        <v>41</v>
      </c>
      <c r="AC134" s="95" t="s">
        <v>41</v>
      </c>
      <c r="AD134" s="95" t="s">
        <v>41</v>
      </c>
      <c r="AE134" s="95" t="s">
        <v>41</v>
      </c>
      <c r="AF134" s="95" t="s">
        <v>41</v>
      </c>
      <c r="AG134" s="95" t="s">
        <v>41</v>
      </c>
      <c r="AH134" s="95" t="s">
        <v>41</v>
      </c>
      <c r="AI134" s="95" t="s">
        <v>41</v>
      </c>
      <c r="AJ134" s="95" t="s">
        <v>41</v>
      </c>
      <c r="AK134" s="95" t="s">
        <v>41</v>
      </c>
      <c r="AL134" s="95" t="s">
        <v>41</v>
      </c>
      <c r="AM134" s="95" t="s">
        <v>41</v>
      </c>
      <c r="AN134" s="95" t="s">
        <v>41</v>
      </c>
      <c r="AO134" s="95" t="s">
        <v>41</v>
      </c>
      <c r="AP134" s="59" t="s">
        <v>41</v>
      </c>
      <c r="AQ134" s="140"/>
      <c r="AR134" s="52"/>
      <c r="AS134" s="194"/>
      <c r="AT134" s="31" t="s">
        <v>69</v>
      </c>
      <c r="AU134" s="25" t="s">
        <v>34</v>
      </c>
      <c r="AV134" s="25">
        <f>COUNTIF($C$120:$AP$141,"R1A")</f>
        <v>12</v>
      </c>
      <c r="AW134" s="177">
        <f t="shared" si="3"/>
        <v>6.1538461538461542</v>
      </c>
      <c r="AX134" s="52"/>
      <c r="AY134" s="25" t="s">
        <v>33</v>
      </c>
      <c r="AZ134" s="52"/>
      <c r="BA134" s="52"/>
      <c r="BB134" s="133"/>
    </row>
    <row r="135" spans="2:54" ht="12.5" x14ac:dyDescent="0.25">
      <c r="B135" s="138">
        <v>16</v>
      </c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9"/>
      <c r="Q135" s="47"/>
      <c r="R135" s="47"/>
      <c r="S135" s="47"/>
      <c r="T135" s="50"/>
      <c r="U135" s="50"/>
      <c r="V135" s="50"/>
      <c r="W135" s="50"/>
      <c r="X135" s="50"/>
      <c r="Y135" s="50"/>
      <c r="Z135" s="50"/>
      <c r="AA135" s="50"/>
      <c r="AB135" s="47"/>
      <c r="AC135" s="47"/>
      <c r="AD135" s="47"/>
      <c r="AE135" s="47"/>
      <c r="AF135" s="47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140"/>
      <c r="AR135" s="52"/>
      <c r="AS135" s="195"/>
      <c r="AT135" s="31" t="s">
        <v>70</v>
      </c>
      <c r="AU135" s="25" t="s">
        <v>36</v>
      </c>
      <c r="AV135" s="25">
        <f>COUNTIF($C$120:$AP$141,"R2A")</f>
        <v>0</v>
      </c>
      <c r="AW135" s="177">
        <f t="shared" si="3"/>
        <v>0</v>
      </c>
      <c r="AX135" s="52"/>
      <c r="AY135" s="25" t="s">
        <v>33</v>
      </c>
      <c r="AZ135" s="52"/>
      <c r="BA135" s="52"/>
      <c r="BB135" s="133"/>
    </row>
    <row r="136" spans="2:54" ht="12.5" x14ac:dyDescent="0.25">
      <c r="B136" s="138">
        <v>17</v>
      </c>
      <c r="C136" s="47"/>
      <c r="D136" s="49"/>
      <c r="E136" s="47"/>
      <c r="F136" s="47"/>
      <c r="G136" s="47"/>
      <c r="H136" s="49"/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  <c r="T136" s="50"/>
      <c r="U136" s="50"/>
      <c r="V136" s="50"/>
      <c r="W136" s="50"/>
      <c r="X136" s="50"/>
      <c r="Y136" s="50"/>
      <c r="Z136" s="50"/>
      <c r="AA136" s="50"/>
      <c r="AB136" s="49"/>
      <c r="AC136" s="49"/>
      <c r="AD136" s="49"/>
      <c r="AE136" s="49"/>
      <c r="AF136" s="49"/>
      <c r="AG136" s="50"/>
      <c r="AH136" s="50"/>
      <c r="AI136" s="50"/>
      <c r="AJ136" s="50"/>
      <c r="AK136" s="50"/>
      <c r="AL136" s="50"/>
      <c r="AM136" s="50"/>
      <c r="AN136" s="50"/>
      <c r="AO136" s="50"/>
      <c r="AP136" s="50"/>
      <c r="AQ136" s="140"/>
      <c r="AR136" s="52"/>
      <c r="AS136" s="196"/>
      <c r="AT136" s="25" t="s">
        <v>71</v>
      </c>
      <c r="AU136" s="25" t="s">
        <v>37</v>
      </c>
      <c r="AV136" s="25">
        <f>COUNTIF($C$120:$AP$141,"RA3")</f>
        <v>0</v>
      </c>
      <c r="AW136" s="177">
        <f t="shared" si="3"/>
        <v>0</v>
      </c>
      <c r="AX136" s="52"/>
      <c r="AY136" s="25" t="s">
        <v>33</v>
      </c>
      <c r="AZ136" s="52"/>
      <c r="BA136" s="52"/>
      <c r="BB136" s="133"/>
    </row>
    <row r="137" spans="2:54" ht="12.5" x14ac:dyDescent="0.25">
      <c r="B137" s="138">
        <v>18</v>
      </c>
      <c r="C137" s="47"/>
      <c r="D137" s="49"/>
      <c r="E137" s="49"/>
      <c r="F137" s="47"/>
      <c r="G137" s="47"/>
      <c r="H137" s="49"/>
      <c r="I137" s="49"/>
      <c r="J137" s="49"/>
      <c r="K137" s="49"/>
      <c r="L137" s="50"/>
      <c r="M137" s="50"/>
      <c r="N137" s="50"/>
      <c r="O137" s="50"/>
      <c r="P137" s="49"/>
      <c r="Q137" s="49"/>
      <c r="R137" s="49"/>
      <c r="S137" s="49"/>
      <c r="T137" s="50"/>
      <c r="U137" s="50"/>
      <c r="V137" s="50"/>
      <c r="W137" s="50"/>
      <c r="X137" s="50"/>
      <c r="Y137" s="50"/>
      <c r="Z137" s="50"/>
      <c r="AA137" s="50"/>
      <c r="AB137" s="49"/>
      <c r="AC137" s="49"/>
      <c r="AD137" s="49"/>
      <c r="AE137" s="49"/>
      <c r="AF137" s="49"/>
      <c r="AG137" s="50"/>
      <c r="AH137" s="50"/>
      <c r="AI137" s="50"/>
      <c r="AJ137" s="50"/>
      <c r="AK137" s="50"/>
      <c r="AL137" s="50"/>
      <c r="AM137" s="50"/>
      <c r="AN137" s="50"/>
      <c r="AO137" s="50"/>
      <c r="AP137" s="50"/>
      <c r="AQ137" s="140"/>
      <c r="AR137" s="52"/>
      <c r="AS137" s="197"/>
      <c r="AT137" s="25" t="s">
        <v>72</v>
      </c>
      <c r="AU137" s="25" t="s">
        <v>38</v>
      </c>
      <c r="AV137" s="25">
        <f>COUNTIF($C$120:$AP$141,"BDI")</f>
        <v>0</v>
      </c>
      <c r="AW137" s="177">
        <f t="shared" si="3"/>
        <v>0</v>
      </c>
      <c r="AX137" s="52"/>
      <c r="AY137" s="25" t="s">
        <v>33</v>
      </c>
      <c r="AZ137" s="52"/>
      <c r="BA137" s="52"/>
      <c r="BB137" s="133"/>
    </row>
    <row r="138" spans="2:54" ht="15.5" x14ac:dyDescent="0.35">
      <c r="B138" s="138">
        <v>19</v>
      </c>
      <c r="C138" s="49"/>
      <c r="D138" s="58"/>
      <c r="E138" s="58"/>
      <c r="F138" s="49"/>
      <c r="G138" s="49"/>
      <c r="H138" s="52"/>
      <c r="I138" s="61"/>
      <c r="J138" s="49"/>
      <c r="K138" s="49"/>
      <c r="L138" s="50"/>
      <c r="M138" s="50"/>
      <c r="N138" s="50"/>
      <c r="O138" s="50"/>
      <c r="P138" s="52"/>
      <c r="Q138" s="49"/>
      <c r="R138" s="49"/>
      <c r="S138" s="49"/>
      <c r="T138" s="50"/>
      <c r="U138" s="50"/>
      <c r="V138" s="50"/>
      <c r="W138" s="50"/>
      <c r="X138" s="84" t="s">
        <v>32</v>
      </c>
      <c r="Y138" s="85" t="s">
        <v>32</v>
      </c>
      <c r="Z138" s="50"/>
      <c r="AA138" s="50"/>
      <c r="AB138" s="49"/>
      <c r="AC138" s="49"/>
      <c r="AD138" s="49"/>
      <c r="AE138" s="49"/>
      <c r="AF138" s="49"/>
      <c r="AG138" s="52"/>
      <c r="AH138" s="52"/>
      <c r="AI138" s="52"/>
      <c r="AJ138" s="50"/>
      <c r="AK138" s="50"/>
      <c r="AL138" s="50"/>
      <c r="AM138" s="50"/>
      <c r="AN138" s="50"/>
      <c r="AO138" s="78" t="s">
        <v>84</v>
      </c>
      <c r="AP138" s="79" t="s">
        <v>84</v>
      </c>
      <c r="AQ138" s="140"/>
      <c r="AR138" s="52"/>
      <c r="AS138" s="198"/>
      <c r="AT138" s="25" t="s">
        <v>73</v>
      </c>
      <c r="AU138" s="25" t="s">
        <v>39</v>
      </c>
      <c r="AV138" s="25">
        <f>COUNTIF($C$120:$AP$141,"BA")</f>
        <v>0</v>
      </c>
      <c r="AW138" s="177">
        <f t="shared" si="3"/>
        <v>0</v>
      </c>
      <c r="AX138" s="52"/>
      <c r="AY138" s="25" t="s">
        <v>33</v>
      </c>
      <c r="AZ138" s="52"/>
      <c r="BA138" s="52"/>
      <c r="BB138" s="133"/>
    </row>
    <row r="139" spans="2:54" ht="15.5" x14ac:dyDescent="0.35">
      <c r="B139" s="138">
        <v>20</v>
      </c>
      <c r="C139" s="49"/>
      <c r="D139" s="58"/>
      <c r="E139" s="58"/>
      <c r="F139" s="49"/>
      <c r="G139" s="49"/>
      <c r="H139" s="52"/>
      <c r="I139" s="61"/>
      <c r="J139" s="52"/>
      <c r="K139" s="64" t="s">
        <v>41</v>
      </c>
      <c r="L139" s="95" t="s">
        <v>41</v>
      </c>
      <c r="M139" s="95" t="s">
        <v>41</v>
      </c>
      <c r="N139" s="59" t="s">
        <v>41</v>
      </c>
      <c r="O139" s="50"/>
      <c r="P139" s="52"/>
      <c r="Q139" s="49"/>
      <c r="R139" s="49"/>
      <c r="S139" s="49"/>
      <c r="T139" s="50"/>
      <c r="U139" s="50"/>
      <c r="V139" s="50"/>
      <c r="W139" s="50"/>
      <c r="X139" s="88" t="s">
        <v>32</v>
      </c>
      <c r="Y139" s="89" t="s">
        <v>32</v>
      </c>
      <c r="Z139" s="50"/>
      <c r="AA139" s="50"/>
      <c r="AB139" s="49"/>
      <c r="AC139" s="49"/>
      <c r="AD139" s="49"/>
      <c r="AE139" s="49"/>
      <c r="AF139" s="49"/>
      <c r="AG139" s="52"/>
      <c r="AH139" s="52"/>
      <c r="AI139" s="52"/>
      <c r="AJ139" s="50"/>
      <c r="AK139" s="50"/>
      <c r="AL139" s="50"/>
      <c r="AM139" s="50"/>
      <c r="AN139" s="50"/>
      <c r="AO139" s="80" t="s">
        <v>84</v>
      </c>
      <c r="AP139" s="81" t="s">
        <v>84</v>
      </c>
      <c r="AQ139" s="140"/>
      <c r="AR139" s="52"/>
      <c r="AS139" s="132"/>
      <c r="AT139" s="52"/>
      <c r="AU139" s="52"/>
      <c r="AV139" s="52"/>
      <c r="AW139" s="133"/>
      <c r="AX139" s="52"/>
      <c r="AY139" s="51"/>
      <c r="AZ139" s="52"/>
      <c r="BA139" s="52"/>
      <c r="BB139" s="133"/>
    </row>
    <row r="140" spans="2:54" ht="16" thickBot="1" x14ac:dyDescent="0.4">
      <c r="B140" s="138">
        <v>21</v>
      </c>
      <c r="C140" s="49"/>
      <c r="D140" s="58"/>
      <c r="E140" s="58"/>
      <c r="F140" s="49"/>
      <c r="G140" s="49"/>
      <c r="H140" s="52"/>
      <c r="I140" s="61"/>
      <c r="J140" s="49"/>
      <c r="K140" s="49"/>
      <c r="L140" s="50"/>
      <c r="M140" s="50"/>
      <c r="N140" s="50"/>
      <c r="O140" s="50"/>
      <c r="P140" s="52"/>
      <c r="Q140" s="49"/>
      <c r="R140" s="49"/>
      <c r="S140" s="49"/>
      <c r="T140" s="50"/>
      <c r="U140" s="50"/>
      <c r="V140" s="50"/>
      <c r="W140" s="50"/>
      <c r="X140" s="88" t="s">
        <v>32</v>
      </c>
      <c r="Y140" s="89" t="s">
        <v>32</v>
      </c>
      <c r="Z140" s="50"/>
      <c r="AA140" s="50"/>
      <c r="AB140" s="49"/>
      <c r="AC140" s="49"/>
      <c r="AD140" s="49"/>
      <c r="AE140" s="49"/>
      <c r="AF140" s="49"/>
      <c r="AG140" s="52"/>
      <c r="AH140" s="52"/>
      <c r="AI140" s="52"/>
      <c r="AJ140" s="50"/>
      <c r="AK140" s="50"/>
      <c r="AL140" s="50"/>
      <c r="AM140" s="50"/>
      <c r="AN140" s="50"/>
      <c r="AO140" s="80" t="s">
        <v>84</v>
      </c>
      <c r="AP140" s="81" t="s">
        <v>84</v>
      </c>
      <c r="AQ140" s="140"/>
      <c r="AR140" s="52"/>
      <c r="AS140" s="199"/>
      <c r="AT140" s="152"/>
      <c r="AU140" s="200" t="s">
        <v>53</v>
      </c>
      <c r="AV140" s="152">
        <f>SUM(AV118:AV138)</f>
        <v>183</v>
      </c>
      <c r="AW140" s="153"/>
      <c r="AX140" s="52"/>
      <c r="AY140" s="51"/>
      <c r="AZ140" s="52"/>
      <c r="BA140" s="52"/>
      <c r="BB140" s="133"/>
    </row>
    <row r="141" spans="2:54" ht="12.5" x14ac:dyDescent="0.25">
      <c r="B141" s="138">
        <v>22</v>
      </c>
      <c r="C141" s="64" t="s">
        <v>41</v>
      </c>
      <c r="D141" s="95" t="s">
        <v>41</v>
      </c>
      <c r="E141" s="95" t="s">
        <v>41</v>
      </c>
      <c r="F141" s="95" t="s">
        <v>41</v>
      </c>
      <c r="G141" s="95" t="s">
        <v>41</v>
      </c>
      <c r="H141" s="95" t="s">
        <v>41</v>
      </c>
      <c r="I141" s="95" t="s">
        <v>41</v>
      </c>
      <c r="J141" s="95" t="s">
        <v>41</v>
      </c>
      <c r="K141" s="95" t="s">
        <v>41</v>
      </c>
      <c r="L141" s="95" t="s">
        <v>41</v>
      </c>
      <c r="M141" s="95" t="s">
        <v>41</v>
      </c>
      <c r="N141" s="95" t="s">
        <v>41</v>
      </c>
      <c r="O141" s="95" t="s">
        <v>41</v>
      </c>
      <c r="P141" s="95" t="s">
        <v>41</v>
      </c>
      <c r="Q141" s="95" t="s">
        <v>41</v>
      </c>
      <c r="R141" s="95" t="s">
        <v>41</v>
      </c>
      <c r="S141" s="95" t="s">
        <v>41</v>
      </c>
      <c r="T141" s="95" t="s">
        <v>41</v>
      </c>
      <c r="U141" s="95" t="s">
        <v>41</v>
      </c>
      <c r="V141" s="95" t="s">
        <v>41</v>
      </c>
      <c r="W141" s="95" t="s">
        <v>41</v>
      </c>
      <c r="X141" s="95" t="s">
        <v>41</v>
      </c>
      <c r="Y141" s="95" t="s">
        <v>41</v>
      </c>
      <c r="Z141" s="95" t="s">
        <v>41</v>
      </c>
      <c r="AA141" s="95" t="s">
        <v>41</v>
      </c>
      <c r="AB141" s="95" t="s">
        <v>41</v>
      </c>
      <c r="AC141" s="95" t="s">
        <v>41</v>
      </c>
      <c r="AD141" s="95" t="s">
        <v>41</v>
      </c>
      <c r="AE141" s="95" t="s">
        <v>41</v>
      </c>
      <c r="AF141" s="95" t="s">
        <v>41</v>
      </c>
      <c r="AG141" s="95" t="s">
        <v>41</v>
      </c>
      <c r="AH141" s="95" t="s">
        <v>41</v>
      </c>
      <c r="AI141" s="95" t="s">
        <v>41</v>
      </c>
      <c r="AJ141" s="95" t="s">
        <v>41</v>
      </c>
      <c r="AK141" s="95" t="s">
        <v>41</v>
      </c>
      <c r="AL141" s="95" t="s">
        <v>41</v>
      </c>
      <c r="AM141" s="95" t="s">
        <v>41</v>
      </c>
      <c r="AN141" s="95" t="s">
        <v>41</v>
      </c>
      <c r="AO141" s="95" t="s">
        <v>41</v>
      </c>
      <c r="AP141" s="59" t="s">
        <v>41</v>
      </c>
      <c r="AQ141" s="140"/>
      <c r="AR141" s="52"/>
      <c r="AS141" s="52"/>
      <c r="AT141" s="52"/>
      <c r="AU141" s="52"/>
      <c r="AV141" s="52"/>
      <c r="AW141" s="52"/>
      <c r="AX141" s="52"/>
      <c r="AY141" s="52"/>
      <c r="AZ141" s="52"/>
      <c r="BA141" s="52"/>
      <c r="BB141" s="133"/>
    </row>
    <row r="142" spans="2:54" ht="13" x14ac:dyDescent="0.3">
      <c r="B142" s="141"/>
      <c r="C142" s="142"/>
      <c r="D142" s="142"/>
      <c r="E142" s="142"/>
      <c r="F142" s="142"/>
      <c r="G142" s="142"/>
      <c r="H142" s="142"/>
      <c r="I142" s="142"/>
      <c r="J142" s="142"/>
      <c r="K142" s="142"/>
      <c r="L142" s="142"/>
      <c r="M142" s="142"/>
      <c r="N142" s="142"/>
      <c r="O142" s="142"/>
      <c r="P142" s="142"/>
      <c r="Q142" s="142"/>
      <c r="R142" s="142"/>
      <c r="S142" s="142"/>
      <c r="T142" s="142"/>
      <c r="U142" s="142"/>
      <c r="V142" s="142"/>
      <c r="W142" s="142"/>
      <c r="X142" s="142"/>
      <c r="Y142" s="142"/>
      <c r="Z142" s="142"/>
      <c r="AA142" s="142"/>
      <c r="AB142" s="142"/>
      <c r="AC142" s="142"/>
      <c r="AD142" s="142"/>
      <c r="AE142" s="142"/>
      <c r="AF142" s="142"/>
      <c r="AG142" s="142"/>
      <c r="AH142" s="142"/>
      <c r="AI142" s="142"/>
      <c r="AJ142" s="142"/>
      <c r="AK142" s="142"/>
      <c r="AL142" s="142"/>
      <c r="AM142" s="142"/>
      <c r="AN142" s="142"/>
      <c r="AO142" s="142"/>
      <c r="AP142" s="142"/>
      <c r="AQ142" s="142"/>
      <c r="AR142" s="52"/>
      <c r="AS142" s="52"/>
      <c r="AT142" s="52"/>
      <c r="AU142" s="52"/>
      <c r="AV142" s="52"/>
      <c r="AW142" s="52"/>
      <c r="AX142" s="31"/>
      <c r="AY142" s="23" t="s">
        <v>54</v>
      </c>
      <c r="AZ142" s="23" t="s">
        <v>55</v>
      </c>
      <c r="BA142" s="25" t="s">
        <v>28</v>
      </c>
      <c r="BB142" s="133"/>
    </row>
    <row r="143" spans="2:54" ht="12.5" x14ac:dyDescent="0.25">
      <c r="B143" s="132"/>
      <c r="C143" s="143"/>
      <c r="D143" s="143"/>
      <c r="E143" s="143"/>
      <c r="F143" s="143"/>
      <c r="G143" s="143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  <c r="X143" s="143"/>
      <c r="Y143" s="143"/>
      <c r="Z143" s="143"/>
      <c r="AA143" s="143"/>
      <c r="AB143" s="143"/>
      <c r="AC143" s="143"/>
      <c r="AD143" s="143"/>
      <c r="AE143" s="143"/>
      <c r="AF143" s="143"/>
      <c r="AG143" s="143"/>
      <c r="AH143" s="143"/>
      <c r="AI143" s="52"/>
      <c r="AJ143" s="52"/>
      <c r="AK143" s="52"/>
      <c r="AL143" s="52"/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2"/>
      <c r="AX143" s="39" t="s">
        <v>56</v>
      </c>
      <c r="AY143" s="25" t="s">
        <v>40</v>
      </c>
      <c r="AZ143" s="31">
        <f>SUM(AV120)</f>
        <v>122</v>
      </c>
      <c r="BA143" s="31">
        <f>(AZ143/$AV$28)*100</f>
        <v>62.564102564102562</v>
      </c>
      <c r="BB143" s="133"/>
    </row>
    <row r="144" spans="2:54" ht="12.5" x14ac:dyDescent="0.25">
      <c r="B144" s="144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2"/>
      <c r="AL144" s="52"/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2"/>
      <c r="AX144" s="39" t="s">
        <v>57</v>
      </c>
      <c r="AY144" s="25" t="s">
        <v>58</v>
      </c>
      <c r="AZ144" s="31">
        <f>SUM(AV121:AV128)</f>
        <v>4</v>
      </c>
      <c r="BA144" s="31">
        <f>(AZ144/$AV$28)*100</f>
        <v>2.0512820512820511</v>
      </c>
      <c r="BB144" s="133"/>
    </row>
    <row r="145" spans="2:54" ht="12.5" x14ac:dyDescent="0.25">
      <c r="B145" s="13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2"/>
      <c r="AL145" s="52"/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2"/>
      <c r="AX145" s="39" t="s">
        <v>59</v>
      </c>
      <c r="AY145" s="25" t="s">
        <v>60</v>
      </c>
      <c r="AZ145" s="31">
        <f>SUM(AV133:AV138)</f>
        <v>24</v>
      </c>
      <c r="BA145" s="31">
        <f t="shared" ref="BA145:BA146" si="4">(AZ145/$AV$28)*100</f>
        <v>12.307692307692308</v>
      </c>
      <c r="BB145" s="133"/>
    </row>
    <row r="146" spans="2:54" ht="12.5" x14ac:dyDescent="0.25">
      <c r="B146" s="145"/>
      <c r="C146" s="143"/>
      <c r="D146" s="143"/>
      <c r="E146" s="143"/>
      <c r="F146" s="143"/>
      <c r="G146" s="143"/>
      <c r="H146" s="143"/>
      <c r="I146" s="143"/>
      <c r="J146" s="143"/>
      <c r="K146" s="143"/>
      <c r="L146" s="143"/>
      <c r="M146" s="143"/>
      <c r="N146" s="143"/>
      <c r="O146" s="143"/>
      <c r="P146" s="52"/>
      <c r="Q146" s="143"/>
      <c r="R146" s="143"/>
      <c r="S146" s="143"/>
      <c r="T146" s="143"/>
      <c r="U146" s="143"/>
      <c r="V146" s="143"/>
      <c r="W146" s="143"/>
      <c r="X146" s="143"/>
      <c r="Y146" s="143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2"/>
      <c r="AL146" s="52"/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2"/>
      <c r="AX146" s="39" t="s">
        <v>61</v>
      </c>
      <c r="AY146" s="25" t="s">
        <v>62</v>
      </c>
      <c r="AZ146" s="31">
        <f>SUM(AV129:AV132)</f>
        <v>9</v>
      </c>
      <c r="BA146" s="31">
        <f t="shared" si="4"/>
        <v>4.6153846153846159</v>
      </c>
      <c r="BB146" s="133"/>
    </row>
    <row r="147" spans="2:54" ht="12.5" x14ac:dyDescent="0.25">
      <c r="B147" s="145"/>
      <c r="C147" s="143"/>
      <c r="D147" s="143"/>
      <c r="E147" s="143"/>
      <c r="F147" s="143"/>
      <c r="G147" s="146"/>
      <c r="H147" s="143"/>
      <c r="I147" s="143"/>
      <c r="J147" s="146"/>
      <c r="K147" s="143"/>
      <c r="L147" s="143"/>
      <c r="M147" s="146"/>
      <c r="N147" s="143"/>
      <c r="O147" s="143"/>
      <c r="P147" s="52"/>
      <c r="Q147" s="143"/>
      <c r="R147" s="143"/>
      <c r="S147" s="143"/>
      <c r="T147" s="143"/>
      <c r="U147" s="143"/>
      <c r="V147" s="143"/>
      <c r="W147" s="143"/>
      <c r="X147" s="143"/>
      <c r="Y147" s="143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2"/>
      <c r="AL147" s="52"/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2"/>
      <c r="AX147" s="147"/>
      <c r="AY147" s="52"/>
      <c r="AZ147" s="52"/>
      <c r="BA147" s="52"/>
      <c r="BB147" s="133"/>
    </row>
    <row r="148" spans="2:54" ht="12.5" x14ac:dyDescent="0.25">
      <c r="B148" s="148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52"/>
      <c r="AJ148" s="52"/>
      <c r="AK148" s="52"/>
      <c r="AL148" s="52"/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2"/>
      <c r="AX148" s="52"/>
      <c r="AY148" s="52"/>
      <c r="AZ148" s="52"/>
      <c r="BA148" s="52"/>
      <c r="BB148" s="133"/>
    </row>
    <row r="149" spans="2:54" ht="12.5" x14ac:dyDescent="0.25">
      <c r="B149" s="149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7"/>
      <c r="AI149" s="52"/>
      <c r="AJ149" s="52"/>
      <c r="AK149" s="52"/>
      <c r="AL149" s="52"/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2"/>
      <c r="AX149" s="52"/>
      <c r="AY149" s="52"/>
      <c r="AZ149" s="52"/>
      <c r="BA149" s="52"/>
      <c r="BB149" s="133"/>
    </row>
    <row r="150" spans="2:54" ht="12.5" x14ac:dyDescent="0.25">
      <c r="B150" s="137"/>
      <c r="C150" s="125"/>
      <c r="D150" s="125"/>
      <c r="E150" s="125"/>
      <c r="F150" s="125"/>
      <c r="G150" s="125"/>
      <c r="H150" s="125"/>
      <c r="I150" s="125"/>
      <c r="J150" s="125"/>
      <c r="K150" s="125"/>
      <c r="L150" s="125"/>
      <c r="M150" s="125"/>
      <c r="N150" s="125"/>
      <c r="O150" s="125"/>
      <c r="P150" s="125"/>
      <c r="Q150" s="18"/>
      <c r="R150" s="49"/>
      <c r="S150" s="47"/>
      <c r="T150" s="49"/>
      <c r="U150" s="47"/>
      <c r="V150" s="47"/>
      <c r="W150" s="47"/>
      <c r="X150" s="49"/>
      <c r="Y150" s="49"/>
      <c r="Z150" s="49"/>
      <c r="AA150" s="49"/>
      <c r="AB150" s="47"/>
      <c r="AC150" s="47"/>
      <c r="AD150" s="47"/>
      <c r="AE150" s="47"/>
      <c r="AF150" s="47"/>
      <c r="AG150" s="49"/>
      <c r="AH150" s="47"/>
      <c r="AI150" s="52"/>
      <c r="AJ150" s="52"/>
      <c r="AK150" s="52"/>
      <c r="AL150" s="52"/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2"/>
      <c r="AX150" s="52"/>
      <c r="AY150" s="52"/>
      <c r="AZ150" s="52"/>
      <c r="BA150" s="52"/>
      <c r="BB150" s="133"/>
    </row>
    <row r="151" spans="2:54" ht="12.5" x14ac:dyDescent="0.25">
      <c r="B151" s="137"/>
      <c r="C151" s="125"/>
      <c r="D151" s="125"/>
      <c r="E151" s="125"/>
      <c r="F151" s="125"/>
      <c r="G151" s="125"/>
      <c r="H151" s="125"/>
      <c r="I151" s="125"/>
      <c r="J151" s="125"/>
      <c r="K151" s="125"/>
      <c r="L151" s="125"/>
      <c r="M151" s="125"/>
      <c r="N151" s="125"/>
      <c r="O151" s="125"/>
      <c r="P151" s="125"/>
      <c r="Q151" s="18"/>
      <c r="R151" s="49"/>
      <c r="S151" s="47"/>
      <c r="T151" s="49"/>
      <c r="U151" s="49"/>
      <c r="V151" s="47"/>
      <c r="W151" s="47"/>
      <c r="X151" s="49"/>
      <c r="Y151" s="49"/>
      <c r="Z151" s="49"/>
      <c r="AA151" s="49"/>
      <c r="AB151" s="47"/>
      <c r="AC151" s="47"/>
      <c r="AD151" s="47"/>
      <c r="AE151" s="47"/>
      <c r="AF151" s="47"/>
      <c r="AG151" s="49"/>
      <c r="AH151" s="47"/>
      <c r="AI151" s="52"/>
      <c r="AJ151" s="52"/>
      <c r="AK151" s="52"/>
      <c r="AL151" s="52"/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2"/>
      <c r="AX151" s="52"/>
      <c r="AY151" s="52"/>
      <c r="AZ151" s="52"/>
      <c r="BA151" s="52"/>
      <c r="BB151" s="133"/>
    </row>
    <row r="152" spans="2:54" ht="12.5" x14ac:dyDescent="0.25">
      <c r="B152" s="137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7"/>
      <c r="AI152" s="52"/>
      <c r="AJ152" s="52"/>
      <c r="AK152" s="52"/>
      <c r="AL152" s="52"/>
      <c r="AM152" s="52"/>
      <c r="AN152" s="52"/>
      <c r="AO152" s="52"/>
      <c r="AP152" s="52"/>
      <c r="AQ152" s="52"/>
      <c r="AR152" s="52"/>
      <c r="AS152" s="52"/>
      <c r="AT152" s="52"/>
      <c r="AU152" s="52"/>
      <c r="AV152" s="52"/>
      <c r="AW152" s="52"/>
      <c r="AX152" s="52"/>
      <c r="AY152" s="52"/>
      <c r="AZ152" s="52"/>
      <c r="BA152" s="52"/>
      <c r="BB152" s="133"/>
    </row>
    <row r="153" spans="2:54" ht="12.5" x14ac:dyDescent="0.25">
      <c r="B153" s="149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7"/>
      <c r="AI153" s="52"/>
      <c r="AJ153" s="52"/>
      <c r="AK153" s="52"/>
      <c r="AL153" s="52"/>
      <c r="AM153" s="52"/>
      <c r="AN153" s="52"/>
      <c r="AO153" s="52"/>
      <c r="AP153" s="52"/>
      <c r="AQ153" s="52"/>
      <c r="AR153" s="52"/>
      <c r="AS153" s="52"/>
      <c r="AT153" s="52"/>
      <c r="AU153" s="52"/>
      <c r="AV153" s="52"/>
      <c r="AW153" s="52"/>
      <c r="AX153" s="52"/>
      <c r="AY153" s="52"/>
      <c r="AZ153" s="52"/>
      <c r="BA153" s="52"/>
      <c r="BB153" s="133"/>
    </row>
    <row r="154" spans="2:54" ht="12.5" x14ac:dyDescent="0.25">
      <c r="B154" s="137"/>
      <c r="C154" s="125"/>
      <c r="D154" s="125"/>
      <c r="E154" s="125"/>
      <c r="F154" s="125"/>
      <c r="G154" s="125"/>
      <c r="H154" s="125"/>
      <c r="I154" s="125"/>
      <c r="J154" s="125"/>
      <c r="K154" s="125"/>
      <c r="L154" s="125"/>
      <c r="M154" s="125"/>
      <c r="N154" s="125"/>
      <c r="O154" s="125"/>
      <c r="P154" s="125"/>
      <c r="Q154" s="18"/>
      <c r="R154" s="49"/>
      <c r="S154" s="49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7"/>
      <c r="AG154" s="49"/>
      <c r="AH154" s="47"/>
      <c r="AI154" s="52"/>
      <c r="AJ154" s="52"/>
      <c r="AK154" s="52"/>
      <c r="AL154" s="52"/>
      <c r="AM154" s="52"/>
      <c r="AN154" s="52"/>
      <c r="AO154" s="52"/>
      <c r="AP154" s="52"/>
      <c r="AQ154" s="52"/>
      <c r="AR154" s="52"/>
      <c r="AS154" s="52"/>
      <c r="AT154" s="52"/>
      <c r="AU154" s="52"/>
      <c r="AV154" s="52"/>
      <c r="AW154" s="52"/>
      <c r="AX154" s="52"/>
      <c r="AY154" s="52"/>
      <c r="AZ154" s="52"/>
      <c r="BA154" s="52"/>
      <c r="BB154" s="133"/>
    </row>
    <row r="155" spans="2:54" ht="12.5" x14ac:dyDescent="0.25">
      <c r="B155" s="137"/>
      <c r="C155" s="125"/>
      <c r="D155" s="125"/>
      <c r="E155" s="125"/>
      <c r="F155" s="125"/>
      <c r="G155" s="125"/>
      <c r="H155" s="125"/>
      <c r="I155" s="125"/>
      <c r="J155" s="125"/>
      <c r="K155" s="125"/>
      <c r="L155" s="125"/>
      <c r="M155" s="125"/>
      <c r="N155" s="125"/>
      <c r="O155" s="125"/>
      <c r="P155" s="125"/>
      <c r="Q155" s="18"/>
      <c r="R155" s="49"/>
      <c r="S155" s="47"/>
      <c r="T155" s="47"/>
      <c r="U155" s="47"/>
      <c r="V155" s="47"/>
      <c r="W155" s="47"/>
      <c r="X155" s="47"/>
      <c r="Y155" s="49"/>
      <c r="Z155" s="47"/>
      <c r="AA155" s="47"/>
      <c r="AB155" s="47"/>
      <c r="AC155" s="47"/>
      <c r="AD155" s="47"/>
      <c r="AE155" s="47"/>
      <c r="AF155" s="49"/>
      <c r="AG155" s="49"/>
      <c r="AH155" s="47"/>
      <c r="AI155" s="52"/>
      <c r="AJ155" s="52"/>
      <c r="AK155" s="52"/>
      <c r="AL155" s="52"/>
      <c r="AM155" s="52"/>
      <c r="AN155" s="52"/>
      <c r="AO155" s="52"/>
      <c r="AP155" s="52"/>
      <c r="AQ155" s="52"/>
      <c r="AR155" s="52"/>
      <c r="AS155" s="52"/>
      <c r="AT155" s="52"/>
      <c r="AU155" s="52"/>
      <c r="AV155" s="52"/>
      <c r="AW155" s="52"/>
      <c r="AX155" s="52"/>
      <c r="AY155" s="52"/>
      <c r="AZ155" s="52"/>
      <c r="BA155" s="52"/>
      <c r="BB155" s="133"/>
    </row>
    <row r="156" spans="2:54" ht="12.5" x14ac:dyDescent="0.25">
      <c r="B156" s="137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49"/>
      <c r="S156" s="49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7"/>
      <c r="AI156" s="52"/>
      <c r="AJ156" s="52"/>
      <c r="AK156" s="52"/>
      <c r="AL156" s="52"/>
      <c r="AM156" s="52"/>
      <c r="AN156" s="52"/>
      <c r="AO156" s="52"/>
      <c r="AP156" s="52"/>
      <c r="AQ156" s="52"/>
      <c r="AR156" s="52"/>
      <c r="AS156" s="52"/>
      <c r="AT156" s="52"/>
      <c r="AU156" s="52"/>
      <c r="AV156" s="52"/>
      <c r="AW156" s="52"/>
      <c r="AX156" s="52"/>
      <c r="AY156" s="52"/>
      <c r="AZ156" s="52"/>
      <c r="BA156" s="52"/>
      <c r="BB156" s="133"/>
    </row>
    <row r="157" spans="2:54" ht="12.5" x14ac:dyDescent="0.25">
      <c r="B157" s="149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7"/>
      <c r="AI157" s="52"/>
      <c r="AJ157" s="52"/>
      <c r="AK157" s="52"/>
      <c r="AL157" s="52"/>
      <c r="AM157" s="52"/>
      <c r="AN157" s="52"/>
      <c r="AO157" s="52"/>
      <c r="AP157" s="52"/>
      <c r="AQ157" s="52"/>
      <c r="AR157" s="52"/>
      <c r="AS157" s="52"/>
      <c r="AT157" s="52"/>
      <c r="AU157" s="52"/>
      <c r="AV157" s="52"/>
      <c r="AW157" s="52"/>
      <c r="AX157" s="52"/>
      <c r="AY157" s="52"/>
      <c r="AZ157" s="52"/>
      <c r="BA157" s="52"/>
      <c r="BB157" s="133"/>
    </row>
    <row r="158" spans="2:54" ht="12.5" x14ac:dyDescent="0.25">
      <c r="B158" s="137"/>
      <c r="C158" s="125"/>
      <c r="D158" s="125"/>
      <c r="E158" s="125"/>
      <c r="F158" s="125"/>
      <c r="G158" s="125"/>
      <c r="H158" s="125"/>
      <c r="I158" s="125"/>
      <c r="J158" s="125"/>
      <c r="K158" s="125"/>
      <c r="L158" s="125"/>
      <c r="M158" s="125"/>
      <c r="N158" s="125"/>
      <c r="O158" s="125"/>
      <c r="P158" s="125"/>
      <c r="Q158" s="18"/>
      <c r="R158" s="49"/>
      <c r="S158" s="47"/>
      <c r="T158" s="47"/>
      <c r="U158" s="47"/>
      <c r="V158" s="47"/>
      <c r="W158" s="49"/>
      <c r="X158" s="49"/>
      <c r="Y158" s="49"/>
      <c r="Z158" s="47"/>
      <c r="AA158" s="47"/>
      <c r="AB158" s="47"/>
      <c r="AC158" s="47"/>
      <c r="AD158" s="47"/>
      <c r="AE158" s="47"/>
      <c r="AF158" s="47"/>
      <c r="AG158" s="49"/>
      <c r="AH158" s="47"/>
      <c r="AI158" s="52"/>
      <c r="AJ158" s="52"/>
      <c r="AK158" s="52"/>
      <c r="AL158" s="52"/>
      <c r="AM158" s="52"/>
      <c r="AN158" s="52"/>
      <c r="AO158" s="52"/>
      <c r="AP158" s="52"/>
      <c r="AQ158" s="52"/>
      <c r="AR158" s="52"/>
      <c r="AS158" s="52"/>
      <c r="AT158" s="52"/>
      <c r="AU158" s="52"/>
      <c r="AV158" s="52"/>
      <c r="AW158" s="52"/>
      <c r="AX158" s="52"/>
      <c r="AY158" s="52"/>
      <c r="AZ158" s="52"/>
      <c r="BA158" s="52"/>
      <c r="BB158" s="133"/>
    </row>
    <row r="159" spans="2:54" ht="12.5" x14ac:dyDescent="0.25">
      <c r="B159" s="137"/>
      <c r="C159" s="125"/>
      <c r="D159" s="125"/>
      <c r="E159" s="125"/>
      <c r="F159" s="125"/>
      <c r="G159" s="125"/>
      <c r="H159" s="125"/>
      <c r="I159" s="125"/>
      <c r="J159" s="125"/>
      <c r="K159" s="125"/>
      <c r="L159" s="125"/>
      <c r="M159" s="125"/>
      <c r="N159" s="125"/>
      <c r="O159" s="125"/>
      <c r="P159" s="125"/>
      <c r="Q159" s="18"/>
      <c r="R159" s="49"/>
      <c r="S159" s="47"/>
      <c r="T159" s="47"/>
      <c r="U159" s="49"/>
      <c r="V159" s="47"/>
      <c r="W159" s="49"/>
      <c r="X159" s="49"/>
      <c r="Y159" s="49"/>
      <c r="Z159" s="47"/>
      <c r="AA159" s="47"/>
      <c r="AB159" s="47"/>
      <c r="AC159" s="47"/>
      <c r="AD159" s="47"/>
      <c r="AE159" s="47"/>
      <c r="AF159" s="47"/>
      <c r="AG159" s="49"/>
      <c r="AH159" s="47"/>
      <c r="AI159" s="52"/>
      <c r="AJ159" s="52"/>
      <c r="AK159" s="52"/>
      <c r="AL159" s="52"/>
      <c r="AM159" s="52"/>
      <c r="AN159" s="52"/>
      <c r="AO159" s="52"/>
      <c r="AP159" s="52"/>
      <c r="AQ159" s="52"/>
      <c r="AR159" s="52"/>
      <c r="AS159" s="52"/>
      <c r="AT159" s="52"/>
      <c r="AU159" s="52"/>
      <c r="AV159" s="52"/>
      <c r="AW159" s="52"/>
      <c r="AX159" s="52"/>
      <c r="AY159" s="52"/>
      <c r="AZ159" s="52"/>
      <c r="BA159" s="52"/>
      <c r="BB159" s="133"/>
    </row>
    <row r="160" spans="2:54" ht="12.5" x14ac:dyDescent="0.25">
      <c r="B160" s="137"/>
      <c r="C160" s="125"/>
      <c r="D160" s="125"/>
      <c r="E160" s="125"/>
      <c r="F160" s="125"/>
      <c r="G160" s="125"/>
      <c r="H160" s="125"/>
      <c r="I160" s="125"/>
      <c r="J160" s="125"/>
      <c r="K160" s="125"/>
      <c r="L160" s="125"/>
      <c r="M160" s="125"/>
      <c r="N160" s="125"/>
      <c r="O160" s="125"/>
      <c r="P160" s="125"/>
      <c r="Q160" s="18"/>
      <c r="R160" s="49"/>
      <c r="S160" s="47"/>
      <c r="T160" s="49"/>
      <c r="U160" s="47"/>
      <c r="V160" s="49"/>
      <c r="W160" s="49"/>
      <c r="X160" s="49"/>
      <c r="Y160" s="49"/>
      <c r="Z160" s="49"/>
      <c r="AA160" s="47"/>
      <c r="AB160" s="47"/>
      <c r="AC160" s="47"/>
      <c r="AD160" s="47"/>
      <c r="AE160" s="47"/>
      <c r="AF160" s="47"/>
      <c r="AG160" s="49"/>
      <c r="AH160" s="47"/>
      <c r="AI160" s="52"/>
      <c r="AJ160" s="52"/>
      <c r="AK160" s="52"/>
      <c r="AL160" s="52"/>
      <c r="AM160" s="52"/>
      <c r="AN160" s="52"/>
      <c r="AO160" s="52"/>
      <c r="AP160" s="52"/>
      <c r="AQ160" s="52"/>
      <c r="AR160" s="52"/>
      <c r="AS160" s="52"/>
      <c r="AT160" s="52"/>
      <c r="AU160" s="52"/>
      <c r="AV160" s="52"/>
      <c r="AW160" s="52"/>
      <c r="AX160" s="52"/>
      <c r="AY160" s="52"/>
      <c r="AZ160" s="52"/>
      <c r="BA160" s="52"/>
      <c r="BB160" s="133"/>
    </row>
    <row r="161" spans="2:54" ht="12.5" x14ac:dyDescent="0.25">
      <c r="B161" s="137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49"/>
      <c r="S161" s="52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7"/>
      <c r="AI161" s="52"/>
      <c r="AJ161" s="52"/>
      <c r="AK161" s="52"/>
      <c r="AL161" s="52"/>
      <c r="AM161" s="52"/>
      <c r="AN161" s="52"/>
      <c r="AO161" s="52"/>
      <c r="AP161" s="52"/>
      <c r="AQ161" s="52"/>
      <c r="AR161" s="52"/>
      <c r="AS161" s="52"/>
      <c r="AT161" s="52"/>
      <c r="AU161" s="52"/>
      <c r="AV161" s="52"/>
      <c r="AW161" s="52"/>
      <c r="AX161" s="52"/>
      <c r="AY161" s="52"/>
      <c r="AZ161" s="52"/>
      <c r="BA161" s="52"/>
      <c r="BB161" s="133"/>
    </row>
    <row r="162" spans="2:54" ht="12.5" x14ac:dyDescent="0.25">
      <c r="B162" s="149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49"/>
      <c r="S162" s="49"/>
      <c r="T162" s="47"/>
      <c r="U162" s="47"/>
      <c r="V162" s="47"/>
      <c r="W162" s="47"/>
      <c r="X162" s="47"/>
      <c r="Y162" s="47"/>
      <c r="Z162" s="49"/>
      <c r="AA162" s="49"/>
      <c r="AB162" s="49"/>
      <c r="AC162" s="49"/>
      <c r="AD162" s="49"/>
      <c r="AE162" s="49"/>
      <c r="AF162" s="49"/>
      <c r="AG162" s="49"/>
      <c r="AH162" s="47"/>
      <c r="AI162" s="52"/>
      <c r="AJ162" s="52"/>
      <c r="AK162" s="52"/>
      <c r="AL162" s="52"/>
      <c r="AM162" s="52"/>
      <c r="AN162" s="52"/>
      <c r="AO162" s="52"/>
      <c r="AP162" s="52"/>
      <c r="AQ162" s="52"/>
      <c r="AR162" s="52"/>
      <c r="AS162" s="52"/>
      <c r="AT162" s="52"/>
      <c r="AU162" s="52"/>
      <c r="AV162" s="52"/>
      <c r="AW162" s="52"/>
      <c r="AX162" s="52"/>
      <c r="AY162" s="52"/>
      <c r="AZ162" s="52"/>
      <c r="BA162" s="52"/>
      <c r="BB162" s="133"/>
    </row>
    <row r="163" spans="2:54" ht="12.5" x14ac:dyDescent="0.25">
      <c r="B163" s="137"/>
      <c r="C163" s="125"/>
      <c r="D163" s="125"/>
      <c r="E163" s="125"/>
      <c r="F163" s="125"/>
      <c r="G163" s="125"/>
      <c r="H163" s="125"/>
      <c r="I163" s="125"/>
      <c r="J163" s="125"/>
      <c r="K163" s="125"/>
      <c r="L163" s="125"/>
      <c r="M163" s="125"/>
      <c r="N163" s="125"/>
      <c r="O163" s="125"/>
      <c r="P163" s="125"/>
      <c r="Q163" s="18"/>
      <c r="R163" s="47"/>
      <c r="S163" s="47"/>
      <c r="T163" s="49"/>
      <c r="U163" s="49"/>
      <c r="V163" s="49"/>
      <c r="W163" s="49"/>
      <c r="X163" s="49"/>
      <c r="Y163" s="47"/>
      <c r="Z163" s="47"/>
      <c r="AA163" s="47"/>
      <c r="AB163" s="47"/>
      <c r="AC163" s="47"/>
      <c r="AD163" s="47"/>
      <c r="AE163" s="47"/>
      <c r="AF163" s="47"/>
      <c r="AG163" s="49"/>
      <c r="AH163" s="47"/>
      <c r="AI163" s="52"/>
      <c r="AJ163" s="52"/>
      <c r="AK163" s="52"/>
      <c r="AL163" s="52"/>
      <c r="AM163" s="52"/>
      <c r="AN163" s="52"/>
      <c r="AO163" s="52"/>
      <c r="AP163" s="52"/>
      <c r="AQ163" s="52"/>
      <c r="AR163" s="52"/>
      <c r="AS163" s="52"/>
      <c r="AT163" s="52"/>
      <c r="AU163" s="52"/>
      <c r="AV163" s="52"/>
      <c r="AW163" s="52"/>
      <c r="AX163" s="52"/>
      <c r="AY163" s="52"/>
      <c r="AZ163" s="52"/>
      <c r="BA163" s="52"/>
      <c r="BB163" s="133"/>
    </row>
    <row r="164" spans="2:54" ht="12.5" x14ac:dyDescent="0.25">
      <c r="B164" s="137"/>
      <c r="C164" s="125"/>
      <c r="D164" s="125"/>
      <c r="E164" s="125"/>
      <c r="F164" s="125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8"/>
      <c r="R164" s="47"/>
      <c r="S164" s="47"/>
      <c r="T164" s="47"/>
      <c r="U164" s="47"/>
      <c r="V164" s="49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9"/>
      <c r="AH164" s="47"/>
      <c r="AI164" s="52"/>
      <c r="AJ164" s="52"/>
      <c r="AK164" s="52"/>
      <c r="AL164" s="52"/>
      <c r="AM164" s="52"/>
      <c r="AN164" s="52"/>
      <c r="AO164" s="52"/>
      <c r="AP164" s="52"/>
      <c r="AQ164" s="52"/>
      <c r="AR164" s="52"/>
      <c r="AS164" s="52"/>
      <c r="AT164" s="52"/>
      <c r="AU164" s="52"/>
      <c r="AV164" s="52"/>
      <c r="AW164" s="52"/>
      <c r="AX164" s="52"/>
      <c r="AY164" s="52"/>
      <c r="AZ164" s="52"/>
      <c r="BA164" s="52"/>
      <c r="BB164" s="133"/>
    </row>
    <row r="165" spans="2:54" ht="12.5" x14ac:dyDescent="0.25">
      <c r="B165" s="137"/>
      <c r="C165" s="125"/>
      <c r="D165" s="125"/>
      <c r="E165" s="125"/>
      <c r="F165" s="125"/>
      <c r="G165" s="125"/>
      <c r="H165" s="125"/>
      <c r="I165" s="125"/>
      <c r="J165" s="125"/>
      <c r="K165" s="125"/>
      <c r="L165" s="125"/>
      <c r="M165" s="125"/>
      <c r="N165" s="125"/>
      <c r="O165" s="125"/>
      <c r="P165" s="125"/>
      <c r="Q165" s="18"/>
      <c r="R165" s="47"/>
      <c r="S165" s="47"/>
      <c r="T165" s="47"/>
      <c r="U165" s="47"/>
      <c r="V165" s="49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9"/>
      <c r="AH165" s="47"/>
      <c r="AI165" s="52"/>
      <c r="AJ165" s="52"/>
      <c r="AK165" s="52"/>
      <c r="AL165" s="52"/>
      <c r="AM165" s="52"/>
      <c r="AN165" s="52"/>
      <c r="AO165" s="52"/>
      <c r="AP165" s="52"/>
      <c r="AQ165" s="52"/>
      <c r="AR165" s="52"/>
      <c r="AS165" s="52"/>
      <c r="AT165" s="52"/>
      <c r="AU165" s="52"/>
      <c r="AV165" s="52"/>
      <c r="AW165" s="52"/>
      <c r="AX165" s="52"/>
      <c r="AY165" s="52"/>
      <c r="AZ165" s="52"/>
      <c r="BA165" s="52"/>
      <c r="BB165" s="133"/>
    </row>
    <row r="166" spans="2:54" ht="12.5" x14ac:dyDescent="0.25">
      <c r="B166" s="137"/>
      <c r="C166" s="125"/>
      <c r="D166" s="125"/>
      <c r="E166" s="125"/>
      <c r="F166" s="125"/>
      <c r="G166" s="125"/>
      <c r="H166" s="125"/>
      <c r="I166" s="125"/>
      <c r="J166" s="125"/>
      <c r="K166" s="125"/>
      <c r="L166" s="125"/>
      <c r="M166" s="125"/>
      <c r="N166" s="125"/>
      <c r="O166" s="125"/>
      <c r="P166" s="125"/>
      <c r="Q166" s="18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9"/>
      <c r="AH166" s="47"/>
      <c r="AI166" s="52"/>
      <c r="AJ166" s="52"/>
      <c r="AK166" s="52"/>
      <c r="AL166" s="52"/>
      <c r="AM166" s="52"/>
      <c r="AN166" s="52"/>
      <c r="AO166" s="52"/>
      <c r="AP166" s="52"/>
      <c r="AQ166" s="52"/>
      <c r="AR166" s="52"/>
      <c r="AS166" s="52"/>
      <c r="AT166" s="52"/>
      <c r="AU166" s="52"/>
      <c r="AV166" s="52"/>
      <c r="AW166" s="52"/>
      <c r="AX166" s="52"/>
      <c r="AY166" s="52"/>
      <c r="AZ166" s="52"/>
      <c r="BA166" s="52"/>
      <c r="BB166" s="133"/>
    </row>
    <row r="167" spans="2:54" ht="12.5" x14ac:dyDescent="0.25">
      <c r="B167" s="137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49"/>
      <c r="S167" s="49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7"/>
      <c r="AI167" s="52"/>
      <c r="AJ167" s="52"/>
      <c r="AK167" s="52"/>
      <c r="AL167" s="52"/>
      <c r="AM167" s="52"/>
      <c r="AN167" s="52"/>
      <c r="AO167" s="52"/>
      <c r="AP167" s="52"/>
      <c r="AQ167" s="52"/>
      <c r="AR167" s="52"/>
      <c r="AS167" s="52"/>
      <c r="AT167" s="52"/>
      <c r="AU167" s="52"/>
      <c r="AV167" s="52"/>
      <c r="AW167" s="52"/>
      <c r="AX167" s="52"/>
      <c r="AY167" s="52"/>
      <c r="AZ167" s="52"/>
      <c r="BA167" s="52"/>
      <c r="BB167" s="133"/>
    </row>
    <row r="168" spans="2:54" ht="13" thickBot="1" x14ac:dyDescent="0.3">
      <c r="B168" s="150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  <c r="U168" s="151"/>
      <c r="V168" s="151"/>
      <c r="W168" s="151"/>
      <c r="X168" s="151"/>
      <c r="Y168" s="151"/>
      <c r="Z168" s="151"/>
      <c r="AA168" s="151"/>
      <c r="AB168" s="151"/>
      <c r="AC168" s="151"/>
      <c r="AD168" s="151"/>
      <c r="AE168" s="151"/>
      <c r="AF168" s="151"/>
      <c r="AG168" s="151"/>
      <c r="AH168" s="151"/>
      <c r="AI168" s="152"/>
      <c r="AJ168" s="152"/>
      <c r="AK168" s="152"/>
      <c r="AL168" s="152"/>
      <c r="AM168" s="152"/>
      <c r="AN168" s="152"/>
      <c r="AO168" s="152"/>
      <c r="AP168" s="152"/>
      <c r="AQ168" s="152"/>
      <c r="AR168" s="152"/>
      <c r="AS168" s="152"/>
      <c r="AT168" s="152"/>
      <c r="AU168" s="152"/>
      <c r="AV168" s="152"/>
      <c r="AW168" s="152"/>
      <c r="AX168" s="152"/>
      <c r="AY168" s="152"/>
      <c r="AZ168" s="152"/>
      <c r="BA168" s="152"/>
      <c r="BB168" s="153"/>
    </row>
    <row r="169" spans="2:54" ht="12.5" x14ac:dyDescent="0.25"/>
    <row r="170" spans="2:54" ht="12.5" x14ac:dyDescent="0.25"/>
    <row r="171" spans="2:54" ht="12.5" x14ac:dyDescent="0.25"/>
    <row r="172" spans="2:54" ht="12.5" x14ac:dyDescent="0.25"/>
    <row r="173" spans="2:54" ht="12.5" x14ac:dyDescent="0.25"/>
    <row r="174" spans="2:54" ht="12.5" x14ac:dyDescent="0.25"/>
    <row r="175" spans="2:54" ht="12.5" x14ac:dyDescent="0.25"/>
    <row r="176" spans="2:54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ht="12.5" x14ac:dyDescent="0.25"/>
    <row r="274" ht="12.5" x14ac:dyDescent="0.25"/>
    <row r="275" ht="12.5" x14ac:dyDescent="0.25"/>
    <row r="276" ht="12.5" x14ac:dyDescent="0.25"/>
    <row r="277" ht="12.5" x14ac:dyDescent="0.25"/>
    <row r="278" ht="12.5" x14ac:dyDescent="0.25"/>
    <row r="279" ht="12.5" x14ac:dyDescent="0.25"/>
    <row r="280" ht="12.5" x14ac:dyDescent="0.25"/>
    <row r="281" ht="12.5" x14ac:dyDescent="0.25"/>
    <row r="282" ht="12.5" x14ac:dyDescent="0.25"/>
    <row r="283" ht="12.5" x14ac:dyDescent="0.25"/>
    <row r="284" ht="12.5" x14ac:dyDescent="0.25"/>
    <row r="285" ht="12.5" x14ac:dyDescent="0.25"/>
    <row r="286" ht="12.5" x14ac:dyDescent="0.25"/>
    <row r="287" ht="12.5" x14ac:dyDescent="0.25"/>
    <row r="288" ht="12.5" x14ac:dyDescent="0.25"/>
    <row r="289" ht="12.5" x14ac:dyDescent="0.25"/>
    <row r="290" ht="12.5" x14ac:dyDescent="0.25"/>
    <row r="291" ht="12.5" x14ac:dyDescent="0.25"/>
    <row r="292" ht="12.5" x14ac:dyDescent="0.25"/>
    <row r="293" ht="12.5" x14ac:dyDescent="0.25"/>
    <row r="294" ht="12.5" x14ac:dyDescent="0.25"/>
    <row r="295" ht="12.5" x14ac:dyDescent="0.25"/>
    <row r="296" ht="12.5" x14ac:dyDescent="0.25"/>
    <row r="297" ht="12.5" x14ac:dyDescent="0.25"/>
    <row r="298" ht="12.5" x14ac:dyDescent="0.25"/>
    <row r="299" ht="12.5" x14ac:dyDescent="0.25"/>
    <row r="300" ht="12.5" x14ac:dyDescent="0.25"/>
    <row r="301" ht="12.5" x14ac:dyDescent="0.25"/>
    <row r="302" ht="12.5" x14ac:dyDescent="0.25"/>
    <row r="303" ht="12.5" x14ac:dyDescent="0.25"/>
    <row r="304" ht="12.5" x14ac:dyDescent="0.25"/>
    <row r="305" ht="12.5" x14ac:dyDescent="0.25"/>
    <row r="306" ht="12.5" x14ac:dyDescent="0.25"/>
    <row r="307" ht="12.5" x14ac:dyDescent="0.25"/>
    <row r="308" ht="12.5" x14ac:dyDescent="0.25"/>
    <row r="309" ht="12.5" x14ac:dyDescent="0.25"/>
    <row r="310" ht="12.5" x14ac:dyDescent="0.25"/>
    <row r="311" ht="12.5" x14ac:dyDescent="0.25"/>
    <row r="312" ht="12.5" x14ac:dyDescent="0.25"/>
    <row r="313" ht="12.5" x14ac:dyDescent="0.25"/>
    <row r="314" ht="12.5" x14ac:dyDescent="0.25"/>
    <row r="315" ht="12.5" x14ac:dyDescent="0.25"/>
    <row r="316" ht="12.5" x14ac:dyDescent="0.25"/>
    <row r="317" ht="12.5" x14ac:dyDescent="0.25"/>
    <row r="318" ht="12.5" x14ac:dyDescent="0.25"/>
    <row r="319" ht="12.5" x14ac:dyDescent="0.25"/>
    <row r="320" ht="12.5" x14ac:dyDescent="0.25"/>
    <row r="321" ht="12.5" x14ac:dyDescent="0.25"/>
    <row r="322" ht="12.5" x14ac:dyDescent="0.25"/>
    <row r="323" ht="12.5" x14ac:dyDescent="0.25"/>
    <row r="324" ht="12.5" x14ac:dyDescent="0.25"/>
    <row r="325" ht="12.5" x14ac:dyDescent="0.25"/>
    <row r="326" ht="12.5" x14ac:dyDescent="0.25"/>
    <row r="327" ht="12.5" x14ac:dyDescent="0.25"/>
    <row r="328" ht="12.5" x14ac:dyDescent="0.25"/>
    <row r="329" ht="12.5" x14ac:dyDescent="0.25"/>
    <row r="330" ht="12.5" x14ac:dyDescent="0.25"/>
    <row r="331" ht="12.5" x14ac:dyDescent="0.25"/>
    <row r="332" ht="12.5" x14ac:dyDescent="0.25"/>
    <row r="333" ht="12.5" x14ac:dyDescent="0.25"/>
    <row r="334" ht="12.5" x14ac:dyDescent="0.25"/>
    <row r="335" ht="12.5" x14ac:dyDescent="0.25"/>
    <row r="336" ht="12.5" x14ac:dyDescent="0.25"/>
    <row r="337" ht="12.5" x14ac:dyDescent="0.25"/>
    <row r="338" ht="12.5" x14ac:dyDescent="0.25"/>
    <row r="339" ht="12.5" x14ac:dyDescent="0.25"/>
    <row r="340" ht="12.5" x14ac:dyDescent="0.25"/>
    <row r="341" ht="12.5" x14ac:dyDescent="0.25"/>
    <row r="342" ht="12.5" x14ac:dyDescent="0.25"/>
    <row r="343" ht="12.5" x14ac:dyDescent="0.25"/>
    <row r="344" ht="12.5" x14ac:dyDescent="0.25"/>
    <row r="345" ht="12.5" x14ac:dyDescent="0.25"/>
    <row r="346" ht="12.5" x14ac:dyDescent="0.25"/>
    <row r="347" ht="12.5" x14ac:dyDescent="0.25"/>
    <row r="348" ht="12.5" x14ac:dyDescent="0.25"/>
    <row r="349" ht="12.5" x14ac:dyDescent="0.25"/>
    <row r="350" ht="12.5" x14ac:dyDescent="0.25"/>
    <row r="351" ht="12.5" x14ac:dyDescent="0.25"/>
    <row r="352" ht="12.5" x14ac:dyDescent="0.25"/>
    <row r="353" ht="12.5" x14ac:dyDescent="0.25"/>
    <row r="354" ht="12.5" x14ac:dyDescent="0.25"/>
    <row r="355" ht="12.5" x14ac:dyDescent="0.25"/>
    <row r="356" ht="12.5" x14ac:dyDescent="0.25"/>
    <row r="357" ht="12.5" x14ac:dyDescent="0.25"/>
    <row r="358" ht="12.5" x14ac:dyDescent="0.25"/>
    <row r="359" ht="12.5" x14ac:dyDescent="0.25"/>
    <row r="360" ht="12.5" x14ac:dyDescent="0.25"/>
    <row r="361" ht="12.5" x14ac:dyDescent="0.25"/>
    <row r="362" ht="12.5" x14ac:dyDescent="0.25"/>
    <row r="363" ht="12.5" x14ac:dyDescent="0.25"/>
    <row r="364" ht="12.5" x14ac:dyDescent="0.25"/>
    <row r="365" ht="12.5" x14ac:dyDescent="0.25"/>
    <row r="366" ht="12.5" x14ac:dyDescent="0.25"/>
    <row r="367" ht="12.5" x14ac:dyDescent="0.25"/>
    <row r="368" ht="12.5" x14ac:dyDescent="0.25"/>
    <row r="369" ht="12.5" x14ac:dyDescent="0.25"/>
    <row r="370" ht="12.5" x14ac:dyDescent="0.25"/>
    <row r="371" ht="12.5" x14ac:dyDescent="0.25"/>
    <row r="372" ht="12.5" x14ac:dyDescent="0.25"/>
    <row r="373" ht="12.5" x14ac:dyDescent="0.25"/>
    <row r="374" ht="12.5" x14ac:dyDescent="0.25"/>
    <row r="375" ht="12.5" x14ac:dyDescent="0.25"/>
    <row r="376" ht="12.5" x14ac:dyDescent="0.25"/>
    <row r="377" ht="12.5" x14ac:dyDescent="0.25"/>
    <row r="378" ht="12.5" x14ac:dyDescent="0.25"/>
    <row r="379" ht="12.5" x14ac:dyDescent="0.25"/>
    <row r="380" ht="12.5" x14ac:dyDescent="0.25"/>
    <row r="381" ht="12.5" x14ac:dyDescent="0.25"/>
    <row r="382" ht="12.5" x14ac:dyDescent="0.25"/>
    <row r="383" ht="12.5" x14ac:dyDescent="0.25"/>
    <row r="384" ht="12.5" x14ac:dyDescent="0.25"/>
    <row r="385" ht="12.5" x14ac:dyDescent="0.25"/>
    <row r="386" ht="12.5" x14ac:dyDescent="0.25"/>
    <row r="387" ht="12.5" x14ac:dyDescent="0.25"/>
    <row r="388" ht="12.5" x14ac:dyDescent="0.25"/>
    <row r="389" ht="12.5" x14ac:dyDescent="0.25"/>
    <row r="390" ht="12.5" x14ac:dyDescent="0.25"/>
    <row r="391" ht="12.5" x14ac:dyDescent="0.25"/>
    <row r="392" ht="12.5" x14ac:dyDescent="0.25"/>
    <row r="393" ht="12.5" x14ac:dyDescent="0.25"/>
    <row r="394" ht="12.5" x14ac:dyDescent="0.25"/>
    <row r="395" ht="12.5" x14ac:dyDescent="0.25"/>
    <row r="396" ht="12.5" x14ac:dyDescent="0.25"/>
    <row r="397" ht="12.5" x14ac:dyDescent="0.25"/>
    <row r="398" ht="12.5" x14ac:dyDescent="0.25"/>
    <row r="399" ht="12.5" x14ac:dyDescent="0.25"/>
    <row r="400" ht="12.5" x14ac:dyDescent="0.25"/>
    <row r="401" ht="12.5" x14ac:dyDescent="0.25"/>
    <row r="402" ht="12.5" x14ac:dyDescent="0.25"/>
    <row r="403" ht="12.5" x14ac:dyDescent="0.25"/>
    <row r="404" ht="12.5" x14ac:dyDescent="0.25"/>
    <row r="405" ht="12.5" x14ac:dyDescent="0.25"/>
    <row r="406" ht="12.5" x14ac:dyDescent="0.25"/>
    <row r="407" ht="12.5" x14ac:dyDescent="0.25"/>
    <row r="408" ht="12.5" x14ac:dyDescent="0.25"/>
    <row r="409" ht="12.5" x14ac:dyDescent="0.25"/>
    <row r="410" ht="12.5" x14ac:dyDescent="0.25"/>
    <row r="411" ht="12.5" x14ac:dyDescent="0.25"/>
    <row r="412" ht="12.5" x14ac:dyDescent="0.25"/>
    <row r="413" ht="12.5" x14ac:dyDescent="0.25"/>
    <row r="414" ht="12.5" x14ac:dyDescent="0.25"/>
    <row r="415" ht="12.5" x14ac:dyDescent="0.25"/>
    <row r="416" ht="12.5" x14ac:dyDescent="0.25"/>
    <row r="417" ht="12.5" x14ac:dyDescent="0.25"/>
    <row r="418" ht="12.5" x14ac:dyDescent="0.25"/>
    <row r="419" ht="12.5" x14ac:dyDescent="0.25"/>
    <row r="420" ht="12.5" x14ac:dyDescent="0.25"/>
    <row r="421" ht="12.5" x14ac:dyDescent="0.25"/>
    <row r="422" ht="12.5" x14ac:dyDescent="0.25"/>
    <row r="423" ht="12.5" x14ac:dyDescent="0.25"/>
    <row r="424" ht="12.5" x14ac:dyDescent="0.25"/>
    <row r="425" ht="12.5" x14ac:dyDescent="0.25"/>
    <row r="426" ht="12.5" x14ac:dyDescent="0.25"/>
    <row r="427" ht="12.5" x14ac:dyDescent="0.25"/>
    <row r="428" ht="12.5" x14ac:dyDescent="0.25"/>
    <row r="429" ht="12.5" x14ac:dyDescent="0.25"/>
    <row r="430" ht="12.5" x14ac:dyDescent="0.25"/>
    <row r="431" ht="12.5" x14ac:dyDescent="0.25"/>
    <row r="432" ht="12.5" x14ac:dyDescent="0.25"/>
    <row r="433" ht="12.5" x14ac:dyDescent="0.25"/>
    <row r="434" ht="12.5" x14ac:dyDescent="0.25"/>
    <row r="435" ht="12.5" x14ac:dyDescent="0.25"/>
    <row r="436" ht="12.5" x14ac:dyDescent="0.25"/>
    <row r="437" ht="12.5" x14ac:dyDescent="0.25"/>
    <row r="438" ht="12.5" x14ac:dyDescent="0.25"/>
    <row r="439" ht="12.5" x14ac:dyDescent="0.25"/>
    <row r="440" ht="12.5" x14ac:dyDescent="0.25"/>
    <row r="441" ht="12.5" x14ac:dyDescent="0.25"/>
    <row r="442" ht="12.5" x14ac:dyDescent="0.25"/>
    <row r="443" ht="12.5" x14ac:dyDescent="0.25"/>
    <row r="444" ht="12.5" x14ac:dyDescent="0.25"/>
    <row r="445" ht="12.5" x14ac:dyDescent="0.25"/>
    <row r="446" ht="12.5" x14ac:dyDescent="0.25"/>
    <row r="447" ht="12.5" x14ac:dyDescent="0.25"/>
    <row r="448" ht="12.5" x14ac:dyDescent="0.25"/>
    <row r="449" ht="12.5" x14ac:dyDescent="0.25"/>
    <row r="450" ht="12.5" x14ac:dyDescent="0.25"/>
    <row r="451" ht="12.5" x14ac:dyDescent="0.25"/>
    <row r="452" ht="12.5" x14ac:dyDescent="0.25"/>
    <row r="453" ht="12.5" x14ac:dyDescent="0.25"/>
    <row r="454" ht="12.5" x14ac:dyDescent="0.25"/>
    <row r="455" ht="12.5" x14ac:dyDescent="0.25"/>
    <row r="456" ht="12.5" x14ac:dyDescent="0.25"/>
    <row r="457" ht="12.5" x14ac:dyDescent="0.25"/>
    <row r="458" ht="12.5" x14ac:dyDescent="0.25"/>
    <row r="459" ht="12.5" x14ac:dyDescent="0.25"/>
    <row r="460" ht="12.5" x14ac:dyDescent="0.25"/>
    <row r="461" ht="12.5" x14ac:dyDescent="0.25"/>
    <row r="462" ht="12.5" x14ac:dyDescent="0.25"/>
    <row r="463" ht="12.5" x14ac:dyDescent="0.25"/>
    <row r="464" ht="12.5" x14ac:dyDescent="0.25"/>
    <row r="465" ht="12.5" x14ac:dyDescent="0.25"/>
    <row r="466" ht="12.5" x14ac:dyDescent="0.25"/>
    <row r="467" ht="12.5" x14ac:dyDescent="0.25"/>
    <row r="468" ht="12.5" x14ac:dyDescent="0.25"/>
    <row r="469" ht="12.5" x14ac:dyDescent="0.25"/>
    <row r="470" ht="12.5" x14ac:dyDescent="0.25"/>
    <row r="471" ht="12.5" x14ac:dyDescent="0.25"/>
    <row r="472" ht="12.5" x14ac:dyDescent="0.25"/>
    <row r="473" ht="12.5" x14ac:dyDescent="0.25"/>
    <row r="474" ht="12.5" x14ac:dyDescent="0.25"/>
    <row r="475" ht="12.5" x14ac:dyDescent="0.25"/>
    <row r="476" ht="12.5" x14ac:dyDescent="0.25"/>
    <row r="477" ht="12.5" x14ac:dyDescent="0.25"/>
    <row r="478" ht="12.5" x14ac:dyDescent="0.25"/>
    <row r="479" ht="12.5" x14ac:dyDescent="0.25"/>
    <row r="480" ht="12.5" x14ac:dyDescent="0.25"/>
    <row r="481" ht="12.5" x14ac:dyDescent="0.25"/>
    <row r="482" ht="12.5" x14ac:dyDescent="0.25"/>
    <row r="483" ht="12.5" x14ac:dyDescent="0.25"/>
    <row r="484" ht="12.5" x14ac:dyDescent="0.25"/>
    <row r="485" ht="12.5" x14ac:dyDescent="0.25"/>
    <row r="486" ht="12.5" x14ac:dyDescent="0.25"/>
    <row r="487" ht="12.5" x14ac:dyDescent="0.25"/>
    <row r="488" ht="12.5" x14ac:dyDescent="0.25"/>
    <row r="489" ht="12.5" x14ac:dyDescent="0.25"/>
    <row r="490" ht="12.5" x14ac:dyDescent="0.25"/>
    <row r="491" ht="12.5" x14ac:dyDescent="0.25"/>
    <row r="492" ht="12.5" x14ac:dyDescent="0.25"/>
    <row r="493" ht="12.5" x14ac:dyDescent="0.25"/>
    <row r="494" ht="12.5" x14ac:dyDescent="0.25"/>
    <row r="495" ht="12.5" x14ac:dyDescent="0.25"/>
    <row r="496" ht="12.5" x14ac:dyDescent="0.25"/>
    <row r="497" ht="12.5" x14ac:dyDescent="0.25"/>
    <row r="498" ht="12.5" x14ac:dyDescent="0.25"/>
    <row r="499" ht="12.5" x14ac:dyDescent="0.25"/>
    <row r="500" ht="12.5" x14ac:dyDescent="0.25"/>
    <row r="501" ht="12.5" x14ac:dyDescent="0.25"/>
    <row r="502" ht="12.5" x14ac:dyDescent="0.25"/>
    <row r="503" ht="12.5" x14ac:dyDescent="0.25"/>
    <row r="504" ht="12.5" x14ac:dyDescent="0.25"/>
    <row r="505" ht="12.5" x14ac:dyDescent="0.25"/>
    <row r="506" ht="12.5" x14ac:dyDescent="0.25"/>
    <row r="507" ht="12.5" x14ac:dyDescent="0.25"/>
    <row r="508" ht="12.5" x14ac:dyDescent="0.25"/>
    <row r="509" ht="12.5" x14ac:dyDescent="0.25"/>
    <row r="510" ht="12.5" x14ac:dyDescent="0.25"/>
    <row r="511" ht="12.5" x14ac:dyDescent="0.25"/>
    <row r="512" ht="12.5" x14ac:dyDescent="0.25"/>
    <row r="513" ht="12.5" x14ac:dyDescent="0.25"/>
    <row r="514" ht="12.5" x14ac:dyDescent="0.25"/>
    <row r="515" ht="12.5" x14ac:dyDescent="0.25"/>
    <row r="516" ht="12.5" x14ac:dyDescent="0.25"/>
    <row r="517" ht="12.5" x14ac:dyDescent="0.25"/>
    <row r="518" ht="12.5" x14ac:dyDescent="0.25"/>
    <row r="519" ht="12.5" x14ac:dyDescent="0.25"/>
    <row r="520" ht="12.5" x14ac:dyDescent="0.25"/>
    <row r="521" ht="12.5" x14ac:dyDescent="0.25"/>
    <row r="522" ht="12.5" x14ac:dyDescent="0.25"/>
    <row r="523" ht="12.5" x14ac:dyDescent="0.25"/>
    <row r="524" ht="12.5" x14ac:dyDescent="0.25"/>
    <row r="525" ht="12.5" x14ac:dyDescent="0.25"/>
    <row r="526" ht="12.5" x14ac:dyDescent="0.25"/>
    <row r="527" ht="12.5" x14ac:dyDescent="0.25"/>
    <row r="528" ht="12.5" x14ac:dyDescent="0.25"/>
    <row r="529" ht="12.5" x14ac:dyDescent="0.25"/>
    <row r="530" ht="12.5" x14ac:dyDescent="0.25"/>
    <row r="531" ht="12.5" x14ac:dyDescent="0.25"/>
    <row r="532" ht="12.5" x14ac:dyDescent="0.25"/>
    <row r="533" ht="12.5" x14ac:dyDescent="0.25"/>
    <row r="534" ht="12.5" x14ac:dyDescent="0.25"/>
    <row r="535" ht="12.5" x14ac:dyDescent="0.25"/>
    <row r="536" ht="12.5" x14ac:dyDescent="0.25"/>
    <row r="537" ht="12.5" x14ac:dyDescent="0.25"/>
    <row r="538" ht="12.5" x14ac:dyDescent="0.25"/>
    <row r="539" ht="12.5" x14ac:dyDescent="0.25"/>
    <row r="540" ht="12.5" x14ac:dyDescent="0.25"/>
    <row r="541" ht="12.5" x14ac:dyDescent="0.25"/>
    <row r="542" ht="12.5" x14ac:dyDescent="0.25"/>
    <row r="543" ht="12.5" x14ac:dyDescent="0.25"/>
    <row r="544" ht="12.5" x14ac:dyDescent="0.25"/>
    <row r="545" ht="12.5" x14ac:dyDescent="0.25"/>
    <row r="546" ht="12.5" x14ac:dyDescent="0.25"/>
    <row r="547" ht="12.5" x14ac:dyDescent="0.25"/>
    <row r="548" ht="12.5" x14ac:dyDescent="0.25"/>
    <row r="549" ht="12.5" x14ac:dyDescent="0.25"/>
    <row r="550" ht="12.5" x14ac:dyDescent="0.25"/>
    <row r="551" ht="12.5" x14ac:dyDescent="0.25"/>
    <row r="552" ht="12.5" x14ac:dyDescent="0.25"/>
    <row r="553" ht="12.5" x14ac:dyDescent="0.25"/>
    <row r="554" ht="12.5" x14ac:dyDescent="0.25"/>
    <row r="555" ht="12.5" x14ac:dyDescent="0.25"/>
    <row r="556" ht="12.5" x14ac:dyDescent="0.25"/>
    <row r="557" ht="12.5" x14ac:dyDescent="0.25"/>
    <row r="558" ht="12.5" x14ac:dyDescent="0.25"/>
    <row r="559" ht="12.5" x14ac:dyDescent="0.25"/>
    <row r="560" ht="12.5" x14ac:dyDescent="0.25"/>
    <row r="561" ht="12.5" x14ac:dyDescent="0.25"/>
    <row r="562" ht="12.5" x14ac:dyDescent="0.25"/>
    <row r="563" ht="12.5" x14ac:dyDescent="0.25"/>
    <row r="564" ht="12.5" x14ac:dyDescent="0.25"/>
    <row r="565" ht="12.5" x14ac:dyDescent="0.25"/>
    <row r="566" ht="12.5" x14ac:dyDescent="0.25"/>
    <row r="567" ht="12.5" x14ac:dyDescent="0.25"/>
    <row r="568" ht="12.5" x14ac:dyDescent="0.25"/>
    <row r="569" ht="12.5" x14ac:dyDescent="0.25"/>
    <row r="570" ht="12.5" x14ac:dyDescent="0.25"/>
    <row r="571" ht="12.5" x14ac:dyDescent="0.25"/>
    <row r="572" ht="12.5" x14ac:dyDescent="0.25"/>
    <row r="573" ht="12.5" x14ac:dyDescent="0.25"/>
    <row r="574" ht="12.5" x14ac:dyDescent="0.25"/>
    <row r="575" ht="12.5" x14ac:dyDescent="0.25"/>
    <row r="576" ht="12.5" x14ac:dyDescent="0.25"/>
    <row r="577" ht="12.5" x14ac:dyDescent="0.25"/>
    <row r="578" ht="12.5" x14ac:dyDescent="0.25"/>
    <row r="579" ht="12.5" x14ac:dyDescent="0.25"/>
    <row r="580" ht="12.5" x14ac:dyDescent="0.25"/>
    <row r="581" ht="12.5" x14ac:dyDescent="0.25"/>
    <row r="582" ht="12.5" x14ac:dyDescent="0.25"/>
    <row r="583" ht="12.5" x14ac:dyDescent="0.25"/>
    <row r="584" ht="12.5" x14ac:dyDescent="0.25"/>
    <row r="585" ht="12.5" x14ac:dyDescent="0.25"/>
    <row r="586" ht="12.5" x14ac:dyDescent="0.25"/>
    <row r="587" ht="12.5" x14ac:dyDescent="0.25"/>
    <row r="588" ht="12.5" x14ac:dyDescent="0.25"/>
    <row r="589" ht="12.5" x14ac:dyDescent="0.25"/>
    <row r="590" ht="12.5" x14ac:dyDescent="0.25"/>
    <row r="591" ht="12.5" x14ac:dyDescent="0.25"/>
    <row r="592" ht="12.5" x14ac:dyDescent="0.25"/>
    <row r="593" ht="12.5" x14ac:dyDescent="0.25"/>
    <row r="594" ht="12.5" x14ac:dyDescent="0.25"/>
    <row r="595" ht="12.5" x14ac:dyDescent="0.25"/>
    <row r="596" ht="12.5" x14ac:dyDescent="0.25"/>
    <row r="597" ht="12.5" x14ac:dyDescent="0.25"/>
    <row r="598" ht="12.5" x14ac:dyDescent="0.25"/>
    <row r="599" ht="12.5" x14ac:dyDescent="0.25"/>
    <row r="600" ht="12.5" x14ac:dyDescent="0.25"/>
    <row r="601" ht="12.5" x14ac:dyDescent="0.25"/>
    <row r="602" ht="12.5" x14ac:dyDescent="0.25"/>
    <row r="603" ht="12.5" x14ac:dyDescent="0.25"/>
    <row r="604" ht="12.5" x14ac:dyDescent="0.25"/>
    <row r="605" ht="12.5" x14ac:dyDescent="0.25"/>
    <row r="606" ht="12.5" x14ac:dyDescent="0.25"/>
    <row r="607" ht="12.5" x14ac:dyDescent="0.25"/>
    <row r="608" ht="12.5" x14ac:dyDescent="0.25"/>
    <row r="609" ht="12.5" x14ac:dyDescent="0.25"/>
    <row r="610" ht="12.5" x14ac:dyDescent="0.25"/>
    <row r="611" ht="12.5" x14ac:dyDescent="0.25"/>
    <row r="612" ht="12.5" x14ac:dyDescent="0.25"/>
    <row r="613" ht="12.5" x14ac:dyDescent="0.25"/>
    <row r="614" ht="12.5" x14ac:dyDescent="0.25"/>
    <row r="615" ht="12.5" x14ac:dyDescent="0.25"/>
    <row r="616" ht="12.5" x14ac:dyDescent="0.25"/>
    <row r="617" ht="12.5" x14ac:dyDescent="0.25"/>
    <row r="618" ht="12.5" x14ac:dyDescent="0.25"/>
    <row r="619" ht="12.5" x14ac:dyDescent="0.25"/>
    <row r="620" ht="12.5" x14ac:dyDescent="0.25"/>
    <row r="621" ht="12.5" x14ac:dyDescent="0.25"/>
    <row r="622" ht="12.5" x14ac:dyDescent="0.25"/>
    <row r="623" ht="12.5" x14ac:dyDescent="0.25"/>
    <row r="624" ht="12.5" x14ac:dyDescent="0.25"/>
    <row r="625" ht="12.5" x14ac:dyDescent="0.25"/>
    <row r="626" ht="12.5" x14ac:dyDescent="0.25"/>
    <row r="627" ht="12.5" x14ac:dyDescent="0.25"/>
    <row r="628" ht="12.5" x14ac:dyDescent="0.25"/>
    <row r="629" ht="12.5" x14ac:dyDescent="0.25"/>
    <row r="630" ht="12.5" x14ac:dyDescent="0.25"/>
    <row r="631" ht="12.5" x14ac:dyDescent="0.25"/>
    <row r="632" ht="12.5" x14ac:dyDescent="0.25"/>
    <row r="633" ht="12.5" x14ac:dyDescent="0.25"/>
    <row r="634" ht="12.5" x14ac:dyDescent="0.25"/>
    <row r="635" ht="12.5" x14ac:dyDescent="0.25"/>
    <row r="636" ht="12.5" x14ac:dyDescent="0.25"/>
    <row r="637" ht="12.5" x14ac:dyDescent="0.25"/>
    <row r="638" ht="12.5" x14ac:dyDescent="0.25"/>
    <row r="639" ht="12.5" x14ac:dyDescent="0.25"/>
    <row r="640" ht="12.5" x14ac:dyDescent="0.25"/>
    <row r="641" ht="12.5" x14ac:dyDescent="0.25"/>
    <row r="642" ht="12.5" x14ac:dyDescent="0.25"/>
    <row r="643" ht="12.5" x14ac:dyDescent="0.25"/>
    <row r="644" ht="12.5" x14ac:dyDescent="0.25"/>
    <row r="645" ht="12.5" x14ac:dyDescent="0.25"/>
    <row r="646" ht="12.5" x14ac:dyDescent="0.25"/>
    <row r="647" ht="12.5" x14ac:dyDescent="0.25"/>
    <row r="648" ht="12.5" x14ac:dyDescent="0.25"/>
    <row r="649" ht="12.5" x14ac:dyDescent="0.25"/>
    <row r="650" ht="12.5" x14ac:dyDescent="0.25"/>
    <row r="651" ht="12.5" x14ac:dyDescent="0.25"/>
    <row r="652" ht="12.5" x14ac:dyDescent="0.25"/>
    <row r="653" ht="12.5" x14ac:dyDescent="0.25"/>
    <row r="654" ht="12.5" x14ac:dyDescent="0.25"/>
    <row r="655" ht="12.5" x14ac:dyDescent="0.25"/>
    <row r="656" ht="12.5" x14ac:dyDescent="0.25"/>
    <row r="657" ht="12.5" x14ac:dyDescent="0.25"/>
    <row r="658" ht="12.5" x14ac:dyDescent="0.25"/>
    <row r="659" ht="12.5" x14ac:dyDescent="0.25"/>
    <row r="660" ht="12.5" x14ac:dyDescent="0.25"/>
    <row r="661" ht="12.5" x14ac:dyDescent="0.25"/>
    <row r="662" ht="12.5" x14ac:dyDescent="0.25"/>
    <row r="663" ht="12.5" x14ac:dyDescent="0.25"/>
    <row r="664" ht="12.5" x14ac:dyDescent="0.25"/>
    <row r="665" ht="12.5" x14ac:dyDescent="0.25"/>
    <row r="666" ht="12.5" x14ac:dyDescent="0.25"/>
    <row r="667" ht="12.5" x14ac:dyDescent="0.25"/>
    <row r="668" ht="12.5" x14ac:dyDescent="0.25"/>
    <row r="669" ht="12.5" x14ac:dyDescent="0.25"/>
    <row r="670" ht="12.5" x14ac:dyDescent="0.25"/>
    <row r="671" ht="12.5" x14ac:dyDescent="0.25"/>
    <row r="672" ht="12.5" x14ac:dyDescent="0.25"/>
    <row r="673" ht="12.5" x14ac:dyDescent="0.25"/>
    <row r="674" ht="12.5" x14ac:dyDescent="0.25"/>
    <row r="675" ht="12.5" x14ac:dyDescent="0.25"/>
    <row r="676" ht="12.5" x14ac:dyDescent="0.25"/>
    <row r="677" ht="12.5" x14ac:dyDescent="0.25"/>
    <row r="678" ht="12.5" x14ac:dyDescent="0.25"/>
    <row r="679" ht="12.5" x14ac:dyDescent="0.25"/>
    <row r="680" ht="12.5" x14ac:dyDescent="0.25"/>
    <row r="681" ht="12.5" x14ac:dyDescent="0.25"/>
    <row r="682" ht="12.5" x14ac:dyDescent="0.25"/>
    <row r="683" ht="12.5" x14ac:dyDescent="0.25"/>
    <row r="684" ht="12.5" x14ac:dyDescent="0.25"/>
    <row r="685" ht="12.5" x14ac:dyDescent="0.25"/>
    <row r="686" ht="12.5" x14ac:dyDescent="0.25"/>
    <row r="687" ht="12.5" x14ac:dyDescent="0.25"/>
    <row r="688" ht="12.5" x14ac:dyDescent="0.25"/>
    <row r="689" ht="12.5" x14ac:dyDescent="0.25"/>
    <row r="690" ht="12.5" x14ac:dyDescent="0.25"/>
    <row r="691" ht="12.5" x14ac:dyDescent="0.25"/>
    <row r="692" ht="12.5" x14ac:dyDescent="0.25"/>
    <row r="693" ht="12.5" x14ac:dyDescent="0.25"/>
    <row r="694" ht="12.5" x14ac:dyDescent="0.25"/>
    <row r="695" ht="12.5" x14ac:dyDescent="0.25"/>
    <row r="696" ht="12.5" x14ac:dyDescent="0.25"/>
    <row r="697" ht="12.5" x14ac:dyDescent="0.25"/>
    <row r="698" ht="12.5" x14ac:dyDescent="0.25"/>
    <row r="699" ht="12.5" x14ac:dyDescent="0.25"/>
    <row r="700" ht="12.5" x14ac:dyDescent="0.25"/>
    <row r="701" ht="12.5" x14ac:dyDescent="0.25"/>
    <row r="702" ht="12.5" x14ac:dyDescent="0.25"/>
    <row r="703" ht="12.5" x14ac:dyDescent="0.25"/>
    <row r="704" ht="12.5" x14ac:dyDescent="0.25"/>
    <row r="705" ht="12.5" x14ac:dyDescent="0.25"/>
    <row r="706" ht="12.5" x14ac:dyDescent="0.25"/>
    <row r="707" ht="12.5" x14ac:dyDescent="0.25"/>
    <row r="708" ht="12.5" x14ac:dyDescent="0.25"/>
    <row r="709" ht="12.5" x14ac:dyDescent="0.25"/>
    <row r="710" ht="12.5" x14ac:dyDescent="0.25"/>
    <row r="711" ht="12.5" x14ac:dyDescent="0.25"/>
    <row r="712" ht="12.5" x14ac:dyDescent="0.25"/>
    <row r="713" ht="12.5" x14ac:dyDescent="0.25"/>
    <row r="714" ht="12.5" x14ac:dyDescent="0.25"/>
    <row r="715" ht="12.5" x14ac:dyDescent="0.25"/>
    <row r="716" ht="12.5" x14ac:dyDescent="0.25"/>
    <row r="717" ht="12.5" x14ac:dyDescent="0.25"/>
    <row r="718" ht="12.5" x14ac:dyDescent="0.25"/>
    <row r="719" ht="12.5" x14ac:dyDescent="0.25"/>
    <row r="720" ht="12.5" x14ac:dyDescent="0.25"/>
    <row r="721" ht="12.5" x14ac:dyDescent="0.25"/>
    <row r="722" ht="12.5" x14ac:dyDescent="0.25"/>
    <row r="723" ht="12.5" x14ac:dyDescent="0.25"/>
    <row r="724" ht="12.5" x14ac:dyDescent="0.25"/>
    <row r="725" ht="12.5" x14ac:dyDescent="0.25"/>
    <row r="726" ht="12.5" x14ac:dyDescent="0.25"/>
    <row r="727" ht="12.5" x14ac:dyDescent="0.25"/>
    <row r="728" ht="12.5" x14ac:dyDescent="0.25"/>
    <row r="729" ht="12.5" x14ac:dyDescent="0.25"/>
    <row r="730" ht="12.5" x14ac:dyDescent="0.25"/>
    <row r="731" ht="12.5" x14ac:dyDescent="0.25"/>
    <row r="732" ht="12.5" x14ac:dyDescent="0.25"/>
    <row r="733" ht="12.5" x14ac:dyDescent="0.25"/>
    <row r="734" ht="12.5" x14ac:dyDescent="0.25"/>
    <row r="735" ht="12.5" x14ac:dyDescent="0.25"/>
    <row r="736" ht="12.5" x14ac:dyDescent="0.25"/>
    <row r="737" ht="12.5" x14ac:dyDescent="0.25"/>
    <row r="738" ht="12.5" x14ac:dyDescent="0.25"/>
    <row r="739" ht="12.5" x14ac:dyDescent="0.25"/>
    <row r="740" ht="12.5" x14ac:dyDescent="0.25"/>
    <row r="741" ht="12.5" x14ac:dyDescent="0.25"/>
    <row r="742" ht="12.5" x14ac:dyDescent="0.25"/>
    <row r="743" ht="12.5" x14ac:dyDescent="0.25"/>
    <row r="744" ht="12.5" x14ac:dyDescent="0.25"/>
    <row r="745" ht="12.5" x14ac:dyDescent="0.25"/>
    <row r="746" ht="12.5" x14ac:dyDescent="0.25"/>
    <row r="747" ht="12.5" x14ac:dyDescent="0.25"/>
    <row r="748" ht="12.5" x14ac:dyDescent="0.25"/>
    <row r="749" ht="12.5" x14ac:dyDescent="0.25"/>
    <row r="750" ht="12.5" x14ac:dyDescent="0.25"/>
    <row r="751" ht="12.5" x14ac:dyDescent="0.25"/>
    <row r="752" ht="12.5" x14ac:dyDescent="0.25"/>
    <row r="753" ht="12.5" x14ac:dyDescent="0.25"/>
    <row r="754" ht="12.5" x14ac:dyDescent="0.25"/>
    <row r="755" ht="12.5" x14ac:dyDescent="0.25"/>
    <row r="756" ht="12.5" x14ac:dyDescent="0.25"/>
    <row r="757" ht="12.5" x14ac:dyDescent="0.25"/>
    <row r="758" ht="12.5" x14ac:dyDescent="0.25"/>
    <row r="759" ht="12.5" x14ac:dyDescent="0.25"/>
    <row r="760" ht="12.5" x14ac:dyDescent="0.25"/>
    <row r="761" ht="12.5" x14ac:dyDescent="0.25"/>
    <row r="762" ht="12.5" x14ac:dyDescent="0.25"/>
    <row r="763" ht="12.5" x14ac:dyDescent="0.25"/>
    <row r="764" ht="12.5" x14ac:dyDescent="0.25"/>
    <row r="765" ht="12.5" x14ac:dyDescent="0.25"/>
    <row r="766" ht="12.5" x14ac:dyDescent="0.25"/>
    <row r="767" ht="12.5" x14ac:dyDescent="0.25"/>
    <row r="768" ht="12.5" x14ac:dyDescent="0.25"/>
    <row r="769" ht="12.5" x14ac:dyDescent="0.25"/>
    <row r="770" ht="12.5" x14ac:dyDescent="0.25"/>
    <row r="771" ht="12.5" x14ac:dyDescent="0.25"/>
    <row r="772" ht="12.5" x14ac:dyDescent="0.25"/>
    <row r="773" ht="12.5" x14ac:dyDescent="0.25"/>
    <row r="774" ht="12.5" x14ac:dyDescent="0.25"/>
    <row r="775" ht="12.5" x14ac:dyDescent="0.25"/>
    <row r="776" ht="12.5" x14ac:dyDescent="0.25"/>
    <row r="777" ht="12.5" x14ac:dyDescent="0.25"/>
    <row r="778" ht="12.5" x14ac:dyDescent="0.25"/>
    <row r="779" ht="12.5" x14ac:dyDescent="0.25"/>
    <row r="780" ht="12.5" x14ac:dyDescent="0.25"/>
    <row r="781" ht="12.5" x14ac:dyDescent="0.25"/>
    <row r="782" ht="12.5" x14ac:dyDescent="0.25"/>
    <row r="783" ht="12.5" x14ac:dyDescent="0.25"/>
    <row r="784" ht="12.5" x14ac:dyDescent="0.25"/>
    <row r="785" ht="12.5" x14ac:dyDescent="0.25"/>
    <row r="786" ht="12.5" x14ac:dyDescent="0.25"/>
    <row r="787" ht="12.5" x14ac:dyDescent="0.25"/>
    <row r="788" ht="12.5" x14ac:dyDescent="0.25"/>
    <row r="789" ht="12.5" x14ac:dyDescent="0.25"/>
    <row r="790" ht="12.5" x14ac:dyDescent="0.25"/>
    <row r="791" ht="12.5" x14ac:dyDescent="0.25"/>
    <row r="792" ht="12.5" x14ac:dyDescent="0.25"/>
    <row r="793" ht="12.5" x14ac:dyDescent="0.25"/>
    <row r="794" ht="12.5" x14ac:dyDescent="0.25"/>
    <row r="795" ht="12.5" x14ac:dyDescent="0.25"/>
    <row r="796" ht="12.5" x14ac:dyDescent="0.25"/>
    <row r="797" ht="12.5" x14ac:dyDescent="0.25"/>
    <row r="798" ht="12.5" x14ac:dyDescent="0.25"/>
    <row r="799" ht="12.5" x14ac:dyDescent="0.25"/>
    <row r="800" ht="12.5" x14ac:dyDescent="0.25"/>
    <row r="801" ht="12.5" x14ac:dyDescent="0.25"/>
    <row r="802" ht="12.5" x14ac:dyDescent="0.25"/>
    <row r="803" ht="12.5" x14ac:dyDescent="0.25"/>
    <row r="804" ht="12.5" x14ac:dyDescent="0.25"/>
    <row r="805" ht="12.5" x14ac:dyDescent="0.25"/>
    <row r="806" ht="12.5" x14ac:dyDescent="0.25"/>
    <row r="807" ht="12.5" x14ac:dyDescent="0.25"/>
    <row r="808" ht="12.5" x14ac:dyDescent="0.25"/>
    <row r="809" ht="12.5" x14ac:dyDescent="0.25"/>
    <row r="810" ht="12.5" x14ac:dyDescent="0.25"/>
    <row r="811" ht="12.5" x14ac:dyDescent="0.25"/>
    <row r="812" ht="12.5" x14ac:dyDescent="0.25"/>
    <row r="813" ht="12.5" x14ac:dyDescent="0.25"/>
    <row r="814" ht="12.5" x14ac:dyDescent="0.25"/>
    <row r="815" ht="12.5" x14ac:dyDescent="0.25"/>
    <row r="816" ht="12.5" x14ac:dyDescent="0.25"/>
    <row r="817" ht="12.5" x14ac:dyDescent="0.25"/>
    <row r="818" ht="12.5" x14ac:dyDescent="0.25"/>
    <row r="819" ht="12.5" x14ac:dyDescent="0.25"/>
    <row r="820" ht="12.5" x14ac:dyDescent="0.25"/>
    <row r="821" ht="12.5" x14ac:dyDescent="0.25"/>
    <row r="822" ht="12.5" x14ac:dyDescent="0.25"/>
    <row r="823" ht="12.5" x14ac:dyDescent="0.25"/>
    <row r="824" ht="12.5" x14ac:dyDescent="0.25"/>
    <row r="825" ht="12.5" x14ac:dyDescent="0.25"/>
    <row r="826" ht="12.5" x14ac:dyDescent="0.25"/>
    <row r="827" ht="12.5" x14ac:dyDescent="0.25"/>
    <row r="828" ht="12.5" x14ac:dyDescent="0.25"/>
    <row r="829" ht="12.5" x14ac:dyDescent="0.25"/>
    <row r="830" ht="12.5" x14ac:dyDescent="0.25"/>
    <row r="831" ht="12.5" x14ac:dyDescent="0.25"/>
    <row r="832" ht="12.5" x14ac:dyDescent="0.25"/>
    <row r="833" ht="12.5" x14ac:dyDescent="0.25"/>
    <row r="834" ht="12.5" x14ac:dyDescent="0.25"/>
    <row r="835" ht="12.5" x14ac:dyDescent="0.25"/>
    <row r="836" ht="12.5" x14ac:dyDescent="0.25"/>
    <row r="837" ht="12.5" x14ac:dyDescent="0.25"/>
    <row r="838" ht="12.5" x14ac:dyDescent="0.25"/>
    <row r="839" ht="12.5" x14ac:dyDescent="0.25"/>
    <row r="840" ht="12.5" x14ac:dyDescent="0.25"/>
    <row r="841" ht="12.5" x14ac:dyDescent="0.25"/>
    <row r="842" ht="12.5" x14ac:dyDescent="0.25"/>
    <row r="843" ht="12.5" x14ac:dyDescent="0.25"/>
    <row r="844" ht="12.5" x14ac:dyDescent="0.25"/>
    <row r="845" ht="12.5" x14ac:dyDescent="0.25"/>
    <row r="846" ht="12.5" x14ac:dyDescent="0.25"/>
    <row r="847" ht="12.5" x14ac:dyDescent="0.25"/>
    <row r="848" ht="12.5" x14ac:dyDescent="0.25"/>
    <row r="849" ht="12.5" x14ac:dyDescent="0.25"/>
    <row r="850" ht="12.5" x14ac:dyDescent="0.25"/>
    <row r="851" ht="12.5" x14ac:dyDescent="0.25"/>
    <row r="852" ht="12.5" x14ac:dyDescent="0.25"/>
    <row r="853" ht="12.5" x14ac:dyDescent="0.25"/>
    <row r="854" ht="12.5" x14ac:dyDescent="0.25"/>
    <row r="855" ht="12.5" x14ac:dyDescent="0.25"/>
    <row r="856" ht="12.5" x14ac:dyDescent="0.25"/>
    <row r="857" ht="12.5" x14ac:dyDescent="0.25"/>
    <row r="858" ht="12.5" x14ac:dyDescent="0.25"/>
    <row r="859" ht="12.5" x14ac:dyDescent="0.25"/>
    <row r="860" ht="12.5" x14ac:dyDescent="0.25"/>
    <row r="861" ht="12.5" x14ac:dyDescent="0.25"/>
    <row r="862" ht="12.5" x14ac:dyDescent="0.25"/>
    <row r="863" ht="12.5" x14ac:dyDescent="0.25"/>
    <row r="864" ht="12.5" x14ac:dyDescent="0.25"/>
    <row r="865" ht="12.5" x14ac:dyDescent="0.25"/>
    <row r="866" ht="12.5" x14ac:dyDescent="0.25"/>
    <row r="867" ht="12.5" x14ac:dyDescent="0.25"/>
    <row r="868" ht="12.5" x14ac:dyDescent="0.25"/>
    <row r="869" ht="12.5" x14ac:dyDescent="0.25"/>
    <row r="870" ht="12.5" x14ac:dyDescent="0.25"/>
    <row r="871" ht="12.5" x14ac:dyDescent="0.25"/>
    <row r="872" ht="12.5" x14ac:dyDescent="0.25"/>
    <row r="873" ht="12.5" x14ac:dyDescent="0.25"/>
    <row r="874" ht="12.5" x14ac:dyDescent="0.25"/>
    <row r="875" ht="12.5" x14ac:dyDescent="0.25"/>
    <row r="876" ht="12.5" x14ac:dyDescent="0.25"/>
    <row r="877" ht="12.5" x14ac:dyDescent="0.25"/>
    <row r="878" ht="12.5" x14ac:dyDescent="0.25"/>
    <row r="879" ht="12.5" x14ac:dyDescent="0.25"/>
    <row r="880" ht="12.5" x14ac:dyDescent="0.25"/>
    <row r="881" ht="12.5" x14ac:dyDescent="0.25"/>
    <row r="882" ht="12.5" x14ac:dyDescent="0.25"/>
    <row r="883" ht="12.5" x14ac:dyDescent="0.25"/>
    <row r="884" ht="12.5" x14ac:dyDescent="0.25"/>
    <row r="885" ht="12.5" x14ac:dyDescent="0.25"/>
    <row r="886" ht="12.5" x14ac:dyDescent="0.25"/>
    <row r="887" ht="12.5" x14ac:dyDescent="0.25"/>
    <row r="888" ht="12.5" x14ac:dyDescent="0.25"/>
    <row r="889" ht="12.5" x14ac:dyDescent="0.25"/>
    <row r="890" ht="12.5" x14ac:dyDescent="0.25"/>
    <row r="891" ht="12.5" x14ac:dyDescent="0.25"/>
    <row r="892" ht="12.5" x14ac:dyDescent="0.25"/>
    <row r="893" ht="12.5" x14ac:dyDescent="0.25"/>
    <row r="894" ht="12.5" x14ac:dyDescent="0.25"/>
    <row r="895" ht="12.5" x14ac:dyDescent="0.25"/>
    <row r="896" ht="12.5" x14ac:dyDescent="0.25"/>
    <row r="897" ht="12.5" x14ac:dyDescent="0.25"/>
    <row r="898" ht="12.5" x14ac:dyDescent="0.25"/>
    <row r="899" ht="12.5" x14ac:dyDescent="0.25"/>
    <row r="900" ht="12.5" x14ac:dyDescent="0.25"/>
    <row r="901" ht="12.5" x14ac:dyDescent="0.25"/>
    <row r="902" ht="12.5" x14ac:dyDescent="0.25"/>
    <row r="903" ht="12.5" x14ac:dyDescent="0.25"/>
    <row r="904" ht="12.5" x14ac:dyDescent="0.25"/>
    <row r="905" ht="12.5" x14ac:dyDescent="0.25"/>
    <row r="906" ht="12.5" x14ac:dyDescent="0.25"/>
    <row r="907" ht="12.5" x14ac:dyDescent="0.25"/>
    <row r="908" ht="12.5" x14ac:dyDescent="0.25"/>
    <row r="909" ht="12.5" x14ac:dyDescent="0.25"/>
    <row r="910" ht="12.5" x14ac:dyDescent="0.25"/>
    <row r="911" ht="12.5" x14ac:dyDescent="0.25"/>
    <row r="912" ht="12.5" x14ac:dyDescent="0.25"/>
    <row r="913" ht="12.5" x14ac:dyDescent="0.25"/>
    <row r="914" ht="12.5" x14ac:dyDescent="0.25"/>
    <row r="915" ht="12.5" x14ac:dyDescent="0.25"/>
    <row r="916" ht="12.5" x14ac:dyDescent="0.25"/>
    <row r="917" ht="12.5" x14ac:dyDescent="0.25"/>
    <row r="918" ht="12.5" x14ac:dyDescent="0.25"/>
    <row r="919" ht="12.5" x14ac:dyDescent="0.25"/>
    <row r="920" ht="12.5" x14ac:dyDescent="0.25"/>
    <row r="921" ht="12.5" x14ac:dyDescent="0.25"/>
    <row r="922" ht="12.5" x14ac:dyDescent="0.25"/>
    <row r="923" ht="12.5" x14ac:dyDescent="0.25"/>
    <row r="924" ht="12.5" x14ac:dyDescent="0.25"/>
    <row r="925" ht="12.5" x14ac:dyDescent="0.25"/>
    <row r="926" ht="12.5" x14ac:dyDescent="0.25"/>
    <row r="927" ht="12.5" x14ac:dyDescent="0.25"/>
    <row r="928" ht="12.5" x14ac:dyDescent="0.25"/>
    <row r="929" ht="12.5" x14ac:dyDescent="0.25"/>
    <row r="930" ht="12.5" x14ac:dyDescent="0.25"/>
    <row r="931" ht="12.5" x14ac:dyDescent="0.25"/>
    <row r="932" ht="12.5" x14ac:dyDescent="0.25"/>
    <row r="933" ht="12.5" x14ac:dyDescent="0.25"/>
    <row r="934" ht="12.5" x14ac:dyDescent="0.25"/>
    <row r="935" ht="12.5" x14ac:dyDescent="0.25"/>
    <row r="936" ht="12.5" x14ac:dyDescent="0.25"/>
    <row r="937" ht="12.5" x14ac:dyDescent="0.25"/>
    <row r="938" ht="12.5" x14ac:dyDescent="0.25"/>
    <row r="939" ht="12.5" x14ac:dyDescent="0.25"/>
    <row r="940" ht="12.5" x14ac:dyDescent="0.25"/>
    <row r="941" ht="12.5" x14ac:dyDescent="0.25"/>
    <row r="942" ht="12.5" x14ac:dyDescent="0.25"/>
    <row r="943" ht="12.5" x14ac:dyDescent="0.25"/>
    <row r="944" ht="12.5" x14ac:dyDescent="0.25"/>
    <row r="945" ht="12.5" x14ac:dyDescent="0.25"/>
    <row r="946" ht="12.5" x14ac:dyDescent="0.25"/>
    <row r="947" ht="12.5" x14ac:dyDescent="0.25"/>
    <row r="948" ht="12.5" x14ac:dyDescent="0.25"/>
    <row r="949" ht="12.5" x14ac:dyDescent="0.25"/>
    <row r="950" ht="12.5" x14ac:dyDescent="0.25"/>
    <row r="951" ht="12.5" x14ac:dyDescent="0.25"/>
    <row r="952" ht="12.5" x14ac:dyDescent="0.25"/>
    <row r="953" ht="12.5" x14ac:dyDescent="0.25"/>
    <row r="954" ht="12.5" x14ac:dyDescent="0.25"/>
    <row r="955" ht="12.5" x14ac:dyDescent="0.25"/>
    <row r="956" ht="12.5" x14ac:dyDescent="0.25"/>
    <row r="957" ht="12.5" x14ac:dyDescent="0.25"/>
    <row r="958" ht="12.5" x14ac:dyDescent="0.25"/>
    <row r="959" ht="12.5" x14ac:dyDescent="0.25"/>
    <row r="960" ht="12.5" x14ac:dyDescent="0.25"/>
    <row r="961" ht="12.5" x14ac:dyDescent="0.25"/>
    <row r="962" ht="12.5" x14ac:dyDescent="0.25"/>
    <row r="963" ht="12.5" x14ac:dyDescent="0.25"/>
    <row r="964" ht="12.5" x14ac:dyDescent="0.25"/>
    <row r="965" ht="12.5" x14ac:dyDescent="0.25"/>
    <row r="966" ht="12.5" x14ac:dyDescent="0.25"/>
    <row r="967" ht="12.5" x14ac:dyDescent="0.25"/>
    <row r="968" ht="12.5" x14ac:dyDescent="0.25"/>
    <row r="969" ht="12.5" x14ac:dyDescent="0.25"/>
    <row r="970" ht="12.5" x14ac:dyDescent="0.25"/>
    <row r="971" ht="12.5" x14ac:dyDescent="0.25"/>
    <row r="972" ht="12.5" x14ac:dyDescent="0.25"/>
    <row r="973" ht="12.5" x14ac:dyDescent="0.25"/>
    <row r="974" ht="12.5" x14ac:dyDescent="0.25"/>
    <row r="975" ht="12.5" x14ac:dyDescent="0.25"/>
    <row r="976" ht="12.5" x14ac:dyDescent="0.25"/>
    <row r="977" ht="12.5" x14ac:dyDescent="0.25"/>
    <row r="978" ht="12.5" x14ac:dyDescent="0.25"/>
    <row r="979" ht="12.5" x14ac:dyDescent="0.25"/>
    <row r="980" ht="12.5" x14ac:dyDescent="0.25"/>
    <row r="981" ht="12.5" x14ac:dyDescent="0.25"/>
    <row r="982" ht="12.5" x14ac:dyDescent="0.25"/>
    <row r="983" ht="12.5" x14ac:dyDescent="0.25"/>
    <row r="984" ht="12.5" x14ac:dyDescent="0.25"/>
    <row r="985" ht="12.5" x14ac:dyDescent="0.25"/>
    <row r="986" ht="12.5" x14ac:dyDescent="0.25"/>
    <row r="987" ht="12.5" x14ac:dyDescent="0.25"/>
    <row r="988" ht="12.5" x14ac:dyDescent="0.25"/>
    <row r="989" ht="12.5" x14ac:dyDescent="0.25"/>
    <row r="990" ht="12.5" x14ac:dyDescent="0.25"/>
  </sheetData>
  <mergeCells count="4">
    <mergeCell ref="B30:AQ30"/>
    <mergeCell ref="H3:AD4"/>
    <mergeCell ref="H59:AD59"/>
    <mergeCell ref="H115:AE115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D990"/>
  <sheetViews>
    <sheetView topLeftCell="A24" zoomScale="60" zoomScaleNormal="60" workbookViewId="0">
      <selection activeCell="AJ69" sqref="AJ69:AM69"/>
    </sheetView>
  </sheetViews>
  <sheetFormatPr defaultColWidth="14.453125" defaultRowHeight="15.75" customHeight="1" x14ac:dyDescent="0.25"/>
  <cols>
    <col min="1" max="1" width="3.54296875" style="40" customWidth="1"/>
    <col min="2" max="43" width="3.453125" style="40" customWidth="1"/>
    <col min="44" max="45" width="14.453125" style="40"/>
    <col min="46" max="46" width="29" style="40" customWidth="1"/>
    <col min="47" max="47" width="15.453125" style="40" customWidth="1"/>
    <col min="48" max="16384" width="14.453125" style="40"/>
  </cols>
  <sheetData>
    <row r="1" spans="1:56" ht="15.75" customHeight="1" thickBot="1" x14ac:dyDescent="0.3"/>
    <row r="2" spans="1:56" ht="15.75" customHeight="1" thickBot="1" x14ac:dyDescent="0.3">
      <c r="B2" s="129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1"/>
    </row>
    <row r="3" spans="1:56" ht="14.25" customHeight="1" x14ac:dyDescent="0.35">
      <c r="A3" s="21"/>
      <c r="B3" s="134"/>
      <c r="C3" s="135"/>
      <c r="D3" s="52"/>
      <c r="E3" s="52"/>
      <c r="F3" s="52"/>
      <c r="G3" s="52"/>
      <c r="H3" s="274" t="s">
        <v>101</v>
      </c>
      <c r="I3" s="274"/>
      <c r="J3" s="274"/>
      <c r="K3" s="274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129"/>
      <c r="AT3" s="174" t="s">
        <v>25</v>
      </c>
      <c r="AU3" s="174" t="s">
        <v>26</v>
      </c>
      <c r="AV3" s="174" t="s">
        <v>27</v>
      </c>
      <c r="AW3" s="175" t="s">
        <v>28</v>
      </c>
      <c r="AX3" s="52"/>
      <c r="AY3" s="23" t="s">
        <v>29</v>
      </c>
      <c r="AZ3" s="52"/>
      <c r="BA3" s="53"/>
      <c r="BB3" s="133"/>
    </row>
    <row r="4" spans="1:56" ht="14.25" customHeight="1" x14ac:dyDescent="0.35">
      <c r="A4" s="21"/>
      <c r="B4" s="134"/>
      <c r="C4" s="135"/>
      <c r="D4" s="52"/>
      <c r="E4" s="52"/>
      <c r="F4" s="52"/>
      <c r="G4" s="52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4"/>
      <c r="AB4" s="274"/>
      <c r="AC4" s="274"/>
      <c r="AD4" s="274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202"/>
      <c r="AT4" s="24" t="s">
        <v>98</v>
      </c>
      <c r="AU4" s="25" t="s">
        <v>99</v>
      </c>
      <c r="AV4" s="25">
        <f>COUNTIF($C$8:$AP$29,"PS")</f>
        <v>0</v>
      </c>
      <c r="AW4" s="177"/>
      <c r="AX4" s="52"/>
      <c r="AY4" s="25" t="s">
        <v>31</v>
      </c>
      <c r="AZ4" s="52"/>
      <c r="BA4" s="53"/>
      <c r="BB4" s="133"/>
    </row>
    <row r="5" spans="1:56" ht="14.25" customHeight="1" x14ac:dyDescent="0.35">
      <c r="A5" s="21"/>
      <c r="B5" s="13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125"/>
      <c r="AR5" s="52"/>
      <c r="AS5" s="178"/>
      <c r="AT5" s="24" t="s">
        <v>30</v>
      </c>
      <c r="AU5" s="25" t="s">
        <v>82</v>
      </c>
      <c r="AV5" s="25">
        <f>COUNTIF($C$7:$AP$28,"UI")</f>
        <v>18</v>
      </c>
      <c r="AW5" s="177">
        <f t="shared" ref="AW5:AW25" si="0">(AV5/$AV$27)*100</f>
        <v>9.7826086956521738</v>
      </c>
      <c r="AX5" s="52"/>
      <c r="AY5" s="25" t="s">
        <v>31</v>
      </c>
      <c r="AZ5" s="52"/>
      <c r="BA5" s="52"/>
      <c r="BB5" s="133"/>
    </row>
    <row r="6" spans="1:56" ht="14.25" customHeight="1" x14ac:dyDescent="0.35">
      <c r="A6" s="21"/>
      <c r="B6" s="138"/>
      <c r="C6" s="139">
        <v>1</v>
      </c>
      <c r="D6" s="139">
        <v>2</v>
      </c>
      <c r="E6" s="139">
        <v>3</v>
      </c>
      <c r="F6" s="139">
        <v>4</v>
      </c>
      <c r="G6" s="139">
        <v>5</v>
      </c>
      <c r="H6" s="139">
        <v>6</v>
      </c>
      <c r="I6" s="139">
        <v>7</v>
      </c>
      <c r="J6" s="139">
        <v>8</v>
      </c>
      <c r="K6" s="139">
        <v>9</v>
      </c>
      <c r="L6" s="139">
        <v>10</v>
      </c>
      <c r="M6" s="139">
        <v>11</v>
      </c>
      <c r="N6" s="139">
        <v>12</v>
      </c>
      <c r="O6" s="139">
        <v>13</v>
      </c>
      <c r="P6" s="139">
        <v>14</v>
      </c>
      <c r="Q6" s="139">
        <v>15</v>
      </c>
      <c r="R6" s="139">
        <v>16</v>
      </c>
      <c r="S6" s="139">
        <v>17</v>
      </c>
      <c r="T6" s="139">
        <v>18</v>
      </c>
      <c r="U6" s="139">
        <v>19</v>
      </c>
      <c r="V6" s="139">
        <v>20</v>
      </c>
      <c r="W6" s="139">
        <v>21</v>
      </c>
      <c r="X6" s="139">
        <v>22</v>
      </c>
      <c r="Y6" s="139">
        <v>23</v>
      </c>
      <c r="Z6" s="139">
        <v>24</v>
      </c>
      <c r="AA6" s="139">
        <v>25</v>
      </c>
      <c r="AB6" s="139">
        <v>26</v>
      </c>
      <c r="AC6" s="139">
        <v>27</v>
      </c>
      <c r="AD6" s="139">
        <v>28</v>
      </c>
      <c r="AE6" s="139">
        <v>29</v>
      </c>
      <c r="AF6" s="139">
        <v>30</v>
      </c>
      <c r="AG6" s="139">
        <v>31</v>
      </c>
      <c r="AH6" s="139">
        <v>32</v>
      </c>
      <c r="AI6" s="139">
        <v>33</v>
      </c>
      <c r="AJ6" s="139">
        <v>34</v>
      </c>
      <c r="AK6" s="139">
        <v>35</v>
      </c>
      <c r="AL6" s="139">
        <v>36</v>
      </c>
      <c r="AM6" s="139">
        <v>37</v>
      </c>
      <c r="AN6" s="139">
        <v>38</v>
      </c>
      <c r="AO6" s="139">
        <v>39</v>
      </c>
      <c r="AP6" s="139">
        <v>40</v>
      </c>
      <c r="AQ6" s="140"/>
      <c r="AR6" s="52"/>
      <c r="AS6" s="179"/>
      <c r="AT6" s="24" t="s">
        <v>83</v>
      </c>
      <c r="AU6" s="25" t="s">
        <v>84</v>
      </c>
      <c r="AV6" s="25">
        <f>COUNTIF($C$7:$AP$28,"LEx")</f>
        <v>6</v>
      </c>
      <c r="AW6" s="177">
        <f t="shared" si="0"/>
        <v>3.2608695652173911</v>
      </c>
      <c r="AX6" s="52"/>
      <c r="AY6" s="25" t="s">
        <v>31</v>
      </c>
      <c r="AZ6" s="52"/>
      <c r="BA6" s="52"/>
      <c r="BB6" s="133"/>
    </row>
    <row r="7" spans="1:56" ht="14.25" customHeight="1" x14ac:dyDescent="0.35">
      <c r="A7" s="21"/>
      <c r="B7" s="138">
        <v>1</v>
      </c>
      <c r="C7" s="56" t="s">
        <v>82</v>
      </c>
      <c r="D7" s="56" t="s">
        <v>82</v>
      </c>
      <c r="E7" s="56" t="s">
        <v>82</v>
      </c>
      <c r="F7" s="56" t="s">
        <v>82</v>
      </c>
      <c r="G7" s="56" t="s">
        <v>82</v>
      </c>
      <c r="H7" s="56" t="s">
        <v>82</v>
      </c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9"/>
      <c r="AJ7" s="47"/>
      <c r="AK7" s="47"/>
      <c r="AL7" s="47"/>
      <c r="AM7" s="47"/>
      <c r="AN7" s="47"/>
      <c r="AO7" s="47"/>
      <c r="AP7" s="47"/>
      <c r="AQ7" s="140"/>
      <c r="AR7" s="52"/>
      <c r="AS7" s="180"/>
      <c r="AT7" s="25" t="s">
        <v>64</v>
      </c>
      <c r="AU7" s="25" t="s">
        <v>41</v>
      </c>
      <c r="AV7" s="25">
        <f>COUNTIF($C$7:$AP$28,"P")</f>
        <v>105</v>
      </c>
      <c r="AW7" s="177">
        <f t="shared" si="0"/>
        <v>57.065217391304344</v>
      </c>
      <c r="AX7" s="52"/>
      <c r="AY7" s="25" t="s">
        <v>35</v>
      </c>
      <c r="AZ7" s="52"/>
      <c r="BA7" s="52"/>
      <c r="BB7" s="133"/>
      <c r="BC7" s="52"/>
      <c r="BD7" s="52"/>
    </row>
    <row r="8" spans="1:56" ht="14.25" customHeight="1" x14ac:dyDescent="0.35">
      <c r="A8" s="21"/>
      <c r="B8" s="138">
        <v>2</v>
      </c>
      <c r="C8" s="56" t="s">
        <v>82</v>
      </c>
      <c r="D8" s="56" t="s">
        <v>82</v>
      </c>
      <c r="E8" s="56" t="s">
        <v>82</v>
      </c>
      <c r="F8" s="56" t="s">
        <v>82</v>
      </c>
      <c r="G8" s="56" t="s">
        <v>82</v>
      </c>
      <c r="H8" s="56" t="s">
        <v>82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140"/>
      <c r="AR8" s="52"/>
      <c r="AS8" s="181"/>
      <c r="AT8" s="25" t="s">
        <v>42</v>
      </c>
      <c r="AU8" s="25" t="s">
        <v>43</v>
      </c>
      <c r="AV8" s="25">
        <f>COUNTIF($C$7:$AP$28,"CrP")</f>
        <v>4</v>
      </c>
      <c r="AW8" s="177">
        <f t="shared" si="0"/>
        <v>2.1739130434782608</v>
      </c>
      <c r="AX8" s="52"/>
      <c r="AY8" s="25" t="s">
        <v>44</v>
      </c>
      <c r="AZ8" s="52"/>
      <c r="BA8" s="52"/>
      <c r="BB8" s="133"/>
      <c r="BC8" s="53"/>
      <c r="BD8" s="52"/>
    </row>
    <row r="9" spans="1:56" ht="14.25" customHeight="1" x14ac:dyDescent="0.35">
      <c r="A9" s="21"/>
      <c r="B9" s="138">
        <v>3</v>
      </c>
      <c r="C9" s="60" t="s">
        <v>82</v>
      </c>
      <c r="D9" s="60" t="s">
        <v>82</v>
      </c>
      <c r="E9" s="60" t="s">
        <v>82</v>
      </c>
      <c r="F9" s="60" t="s">
        <v>82</v>
      </c>
      <c r="G9" s="60" t="s">
        <v>82</v>
      </c>
      <c r="H9" s="60" t="s">
        <v>82</v>
      </c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140"/>
      <c r="AR9" s="52"/>
      <c r="AS9" s="182"/>
      <c r="AT9" s="25" t="s">
        <v>65</v>
      </c>
      <c r="AU9" s="25" t="s">
        <v>45</v>
      </c>
      <c r="AV9" s="25">
        <f>COUNTIF($C$7:$AP$28,"MPLR")</f>
        <v>0</v>
      </c>
      <c r="AW9" s="177">
        <f t="shared" si="0"/>
        <v>0</v>
      </c>
      <c r="AX9" s="52"/>
      <c r="AY9" s="25" t="s">
        <v>44</v>
      </c>
      <c r="AZ9" s="52"/>
      <c r="BA9" s="52"/>
      <c r="BB9" s="133"/>
      <c r="BC9" s="51"/>
      <c r="BD9" s="52"/>
    </row>
    <row r="10" spans="1:56" ht="14.25" customHeight="1" x14ac:dyDescent="0.35">
      <c r="A10" s="21"/>
      <c r="B10" s="138">
        <v>4</v>
      </c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8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140"/>
      <c r="AR10" s="52"/>
      <c r="AS10" s="183"/>
      <c r="AT10" s="25" t="s">
        <v>66</v>
      </c>
      <c r="AU10" s="25" t="s">
        <v>46</v>
      </c>
      <c r="AV10" s="25">
        <f>COUNTIF($C$7:$AP$28,"MPUD")</f>
        <v>4</v>
      </c>
      <c r="AW10" s="177">
        <f t="shared" si="0"/>
        <v>2.1739130434782608</v>
      </c>
      <c r="AX10" s="52"/>
      <c r="AY10" s="25" t="s">
        <v>44</v>
      </c>
      <c r="AZ10" s="52"/>
      <c r="BA10" s="52"/>
      <c r="BB10" s="133"/>
      <c r="BC10" s="51"/>
      <c r="BD10" s="52"/>
    </row>
    <row r="11" spans="1:56" ht="15.5" x14ac:dyDescent="0.35">
      <c r="A11" s="21"/>
      <c r="B11" s="138">
        <v>5</v>
      </c>
      <c r="C11" s="47"/>
      <c r="D11" s="47"/>
      <c r="E11" s="58"/>
      <c r="F11" s="58"/>
      <c r="G11" s="47"/>
      <c r="H11" s="47"/>
      <c r="I11" s="47"/>
      <c r="J11" s="47"/>
      <c r="K11" s="47"/>
      <c r="L11" s="61"/>
      <c r="M11" s="61"/>
      <c r="N11" s="61"/>
      <c r="O11" s="58"/>
      <c r="P11" s="58"/>
      <c r="Q11" s="47"/>
      <c r="R11" s="47"/>
      <c r="S11" s="47"/>
      <c r="T11" s="47"/>
      <c r="U11" s="103" t="s">
        <v>34</v>
      </c>
      <c r="V11" s="104" t="s">
        <v>34</v>
      </c>
      <c r="W11" s="47"/>
      <c r="X11" s="47"/>
      <c r="Y11" s="117" t="s">
        <v>78</v>
      </c>
      <c r="Z11" s="118" t="s">
        <v>78</v>
      </c>
      <c r="AA11" s="119" t="s">
        <v>78</v>
      </c>
      <c r="AB11" s="47"/>
      <c r="AC11" s="47"/>
      <c r="AD11" s="47"/>
      <c r="AE11" s="47"/>
      <c r="AF11" s="103" t="s">
        <v>34</v>
      </c>
      <c r="AG11" s="104" t="s">
        <v>34</v>
      </c>
      <c r="AH11" s="47"/>
      <c r="AI11" s="47"/>
      <c r="AJ11" s="47"/>
      <c r="AK11" s="47"/>
      <c r="AL11" s="58"/>
      <c r="AM11" s="58"/>
      <c r="AN11" s="47"/>
      <c r="AO11" s="47"/>
      <c r="AP11" s="47"/>
      <c r="AQ11" s="140"/>
      <c r="AR11" s="52"/>
      <c r="AS11" s="184"/>
      <c r="AT11" s="25" t="s">
        <v>20</v>
      </c>
      <c r="AU11" s="25" t="s">
        <v>74</v>
      </c>
      <c r="AV11" s="25">
        <f>COUNTIF($C$7:$AP$28,"CP")</f>
        <v>0</v>
      </c>
      <c r="AW11" s="177">
        <f t="shared" si="0"/>
        <v>0</v>
      </c>
      <c r="AX11" s="52"/>
      <c r="AY11" s="25" t="s">
        <v>44</v>
      </c>
      <c r="AZ11" s="52"/>
      <c r="BA11" s="52"/>
      <c r="BB11" s="133"/>
      <c r="BC11" s="51"/>
      <c r="BD11" s="52"/>
    </row>
    <row r="12" spans="1:56" ht="15.5" x14ac:dyDescent="0.35">
      <c r="A12" s="21"/>
      <c r="B12" s="138">
        <v>6</v>
      </c>
      <c r="C12" s="47"/>
      <c r="D12" s="47"/>
      <c r="E12" s="58"/>
      <c r="F12" s="58"/>
      <c r="G12" s="47"/>
      <c r="H12" s="47"/>
      <c r="I12" s="47"/>
      <c r="J12" s="47"/>
      <c r="K12" s="47"/>
      <c r="L12" s="61"/>
      <c r="M12" s="61"/>
      <c r="N12" s="61"/>
      <c r="O12" s="58"/>
      <c r="P12" s="58"/>
      <c r="Q12" s="47"/>
      <c r="R12" s="47"/>
      <c r="S12" s="48"/>
      <c r="T12" s="47"/>
      <c r="U12" s="105" t="s">
        <v>34</v>
      </c>
      <c r="V12" s="106" t="s">
        <v>34</v>
      </c>
      <c r="W12" s="47"/>
      <c r="X12" s="47"/>
      <c r="Y12" s="120" t="s">
        <v>78</v>
      </c>
      <c r="Z12" s="121" t="s">
        <v>78</v>
      </c>
      <c r="AA12" s="122" t="s">
        <v>78</v>
      </c>
      <c r="AB12" s="47"/>
      <c r="AC12" s="47"/>
      <c r="AD12" s="47"/>
      <c r="AE12" s="47"/>
      <c r="AF12" s="105" t="s">
        <v>34</v>
      </c>
      <c r="AG12" s="106" t="s">
        <v>34</v>
      </c>
      <c r="AH12" s="47"/>
      <c r="AI12" s="47"/>
      <c r="AJ12" s="47"/>
      <c r="AK12" s="57"/>
      <c r="AL12" s="58"/>
      <c r="AM12" s="58"/>
      <c r="AN12" s="47"/>
      <c r="AO12" s="47"/>
      <c r="AP12" s="47"/>
      <c r="AQ12" s="140"/>
      <c r="AR12" s="52"/>
      <c r="AS12" s="185"/>
      <c r="AT12" s="25" t="s">
        <v>67</v>
      </c>
      <c r="AU12" s="25" t="s">
        <v>76</v>
      </c>
      <c r="AV12" s="25">
        <f>COUNTIF($C$7:$AP$28,"LDB")</f>
        <v>2</v>
      </c>
      <c r="AW12" s="177">
        <f t="shared" si="0"/>
        <v>1.0869565217391304</v>
      </c>
      <c r="AX12" s="52"/>
      <c r="AY12" s="25" t="s">
        <v>44</v>
      </c>
      <c r="AZ12" s="52"/>
      <c r="BA12" s="52"/>
      <c r="BB12" s="133"/>
      <c r="BC12" s="51"/>
      <c r="BD12" s="52"/>
    </row>
    <row r="13" spans="1:56" ht="15.5" x14ac:dyDescent="0.35">
      <c r="A13" s="21"/>
      <c r="B13" s="138">
        <v>7</v>
      </c>
      <c r="C13" s="47"/>
      <c r="D13" s="47"/>
      <c r="E13" s="58"/>
      <c r="F13" s="58"/>
      <c r="G13" s="47"/>
      <c r="H13" s="47"/>
      <c r="I13" s="47"/>
      <c r="J13" s="47"/>
      <c r="K13" s="47"/>
      <c r="L13" s="61"/>
      <c r="M13" s="61"/>
      <c r="N13" s="61"/>
      <c r="O13" s="58"/>
      <c r="P13" s="58"/>
      <c r="Q13" s="47"/>
      <c r="R13" s="47"/>
      <c r="S13" s="47"/>
      <c r="T13" s="47"/>
      <c r="U13" s="107" t="s">
        <v>34</v>
      </c>
      <c r="V13" s="108" t="s">
        <v>34</v>
      </c>
      <c r="W13" s="47"/>
      <c r="X13" s="47"/>
      <c r="Y13" s="120" t="s">
        <v>78</v>
      </c>
      <c r="Z13" s="121" t="s">
        <v>78</v>
      </c>
      <c r="AA13" s="122" t="s">
        <v>78</v>
      </c>
      <c r="AB13" s="48"/>
      <c r="AC13" s="47"/>
      <c r="AD13" s="47"/>
      <c r="AE13" s="47"/>
      <c r="AF13" s="107" t="s">
        <v>34</v>
      </c>
      <c r="AG13" s="108" t="s">
        <v>34</v>
      </c>
      <c r="AH13" s="47"/>
      <c r="AI13" s="47"/>
      <c r="AJ13" s="47"/>
      <c r="AK13" s="47"/>
      <c r="AL13" s="58"/>
      <c r="AM13" s="58"/>
      <c r="AN13" s="47"/>
      <c r="AO13" s="47"/>
      <c r="AP13" s="47"/>
      <c r="AQ13" s="140"/>
      <c r="AR13" s="52"/>
      <c r="AS13" s="186"/>
      <c r="AT13" s="25" t="s">
        <v>52</v>
      </c>
      <c r="AU13" s="25" t="s">
        <v>77</v>
      </c>
      <c r="AV13" s="25">
        <f>COUNTIF($C$7:$AP$28,"LB")</f>
        <v>0</v>
      </c>
      <c r="AW13" s="177">
        <f t="shared" si="0"/>
        <v>0</v>
      </c>
      <c r="AX13" s="52"/>
      <c r="AY13" s="25" t="s">
        <v>44</v>
      </c>
      <c r="AZ13" s="52"/>
      <c r="BA13" s="52"/>
      <c r="BB13" s="133"/>
      <c r="BC13" s="51"/>
      <c r="BD13" s="52"/>
    </row>
    <row r="14" spans="1:56" ht="15.5" x14ac:dyDescent="0.35">
      <c r="A14" s="21"/>
      <c r="B14" s="138">
        <v>8</v>
      </c>
      <c r="C14" s="64" t="s">
        <v>41</v>
      </c>
      <c r="D14" s="95" t="s">
        <v>41</v>
      </c>
      <c r="E14" s="95" t="s">
        <v>41</v>
      </c>
      <c r="F14" s="95" t="s">
        <v>41</v>
      </c>
      <c r="G14" s="95" t="s">
        <v>41</v>
      </c>
      <c r="H14" s="59" t="s">
        <v>41</v>
      </c>
      <c r="I14" s="50"/>
      <c r="J14" s="50"/>
      <c r="K14" s="50"/>
      <c r="L14" s="50"/>
      <c r="M14" s="50"/>
      <c r="N14" s="50"/>
      <c r="O14" s="50"/>
      <c r="P14" s="50"/>
      <c r="Q14" s="50"/>
      <c r="R14" s="64" t="s">
        <v>41</v>
      </c>
      <c r="S14" s="95" t="s">
        <v>41</v>
      </c>
      <c r="T14" s="95" t="s">
        <v>41</v>
      </c>
      <c r="U14" s="95" t="s">
        <v>41</v>
      </c>
      <c r="V14" s="95" t="s">
        <v>41</v>
      </c>
      <c r="W14" s="95" t="s">
        <v>41</v>
      </c>
      <c r="X14" s="95" t="s">
        <v>41</v>
      </c>
      <c r="Y14" s="95" t="s">
        <v>41</v>
      </c>
      <c r="Z14" s="95" t="s">
        <v>41</v>
      </c>
      <c r="AA14" s="95" t="s">
        <v>41</v>
      </c>
      <c r="AB14" s="95" t="s">
        <v>41</v>
      </c>
      <c r="AC14" s="95" t="s">
        <v>41</v>
      </c>
      <c r="AD14" s="95" t="s">
        <v>41</v>
      </c>
      <c r="AE14" s="95" t="s">
        <v>41</v>
      </c>
      <c r="AF14" s="95" t="s">
        <v>41</v>
      </c>
      <c r="AG14" s="95" t="s">
        <v>41</v>
      </c>
      <c r="AH14" s="95" t="s">
        <v>41</v>
      </c>
      <c r="AI14" s="95" t="s">
        <v>41</v>
      </c>
      <c r="AJ14" s="92" t="s">
        <v>46</v>
      </c>
      <c r="AK14" s="93" t="s">
        <v>46</v>
      </c>
      <c r="AL14" s="93" t="s">
        <v>46</v>
      </c>
      <c r="AM14" s="94" t="s">
        <v>46</v>
      </c>
      <c r="AN14" s="95" t="s">
        <v>41</v>
      </c>
      <c r="AO14" s="95" t="s">
        <v>41</v>
      </c>
      <c r="AP14" s="59" t="s">
        <v>41</v>
      </c>
      <c r="AQ14" s="140"/>
      <c r="AR14" s="52"/>
      <c r="AS14" s="187"/>
      <c r="AT14" s="25" t="s">
        <v>13</v>
      </c>
      <c r="AU14" s="25" t="s">
        <v>63</v>
      </c>
      <c r="AV14" s="25">
        <f>COUNTIF($C$7:$AP$28,"T")</f>
        <v>0</v>
      </c>
      <c r="AW14" s="177">
        <f t="shared" si="0"/>
        <v>0</v>
      </c>
      <c r="AX14" s="52"/>
      <c r="AY14" s="25" t="s">
        <v>44</v>
      </c>
      <c r="AZ14" s="52"/>
      <c r="BA14" s="52"/>
      <c r="BB14" s="133"/>
      <c r="BC14" s="51"/>
      <c r="BD14" s="52"/>
    </row>
    <row r="15" spans="1:56" ht="15.5" x14ac:dyDescent="0.35">
      <c r="A15" s="21"/>
      <c r="B15" s="138">
        <v>9</v>
      </c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57"/>
      <c r="AP15" s="57"/>
      <c r="AQ15" s="140"/>
      <c r="AR15" s="52"/>
      <c r="AS15" s="188"/>
      <c r="AT15" s="25" t="s">
        <v>22</v>
      </c>
      <c r="AU15" s="25" t="s">
        <v>75</v>
      </c>
      <c r="AV15" s="25">
        <f>COUNTIF($C$7:$AP$28,"TG")</f>
        <v>0</v>
      </c>
      <c r="AW15" s="177">
        <f t="shared" si="0"/>
        <v>0</v>
      </c>
      <c r="AX15" s="52"/>
      <c r="AY15" s="25" t="s">
        <v>44</v>
      </c>
      <c r="AZ15" s="52"/>
      <c r="BA15" s="52"/>
      <c r="BB15" s="133"/>
      <c r="BC15" s="51"/>
      <c r="BD15" s="52"/>
    </row>
    <row r="16" spans="1:56" ht="15.5" x14ac:dyDescent="0.35">
      <c r="A16" s="21"/>
      <c r="B16" s="138">
        <v>10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8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9"/>
      <c r="AF16" s="49"/>
      <c r="AG16" s="49"/>
      <c r="AH16" s="47"/>
      <c r="AI16" s="47"/>
      <c r="AJ16" s="47"/>
      <c r="AK16" s="47"/>
      <c r="AL16" s="47"/>
      <c r="AM16" s="47"/>
      <c r="AN16" s="47"/>
      <c r="AO16" s="57"/>
      <c r="AP16" s="57"/>
      <c r="AQ16" s="140"/>
      <c r="AR16" s="52"/>
      <c r="AS16" s="189"/>
      <c r="AT16" s="25" t="s">
        <v>47</v>
      </c>
      <c r="AU16" s="25" t="s">
        <v>78</v>
      </c>
      <c r="AV16" s="25">
        <f>COUNTIF($C$7:$AP$28,"TT")</f>
        <v>15</v>
      </c>
      <c r="AW16" s="177">
        <f t="shared" si="0"/>
        <v>8.1521739130434785</v>
      </c>
      <c r="AX16" s="52"/>
      <c r="AY16" s="25" t="s">
        <v>48</v>
      </c>
      <c r="AZ16" s="52"/>
      <c r="BA16" s="52"/>
      <c r="BB16" s="133"/>
      <c r="BC16" s="51"/>
      <c r="BD16" s="52"/>
    </row>
    <row r="17" spans="1:56" ht="15.5" x14ac:dyDescent="0.35">
      <c r="A17" s="21"/>
      <c r="B17" s="138">
        <v>11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8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9"/>
      <c r="AD17" s="47"/>
      <c r="AE17" s="49"/>
      <c r="AF17" s="49"/>
      <c r="AG17" s="49"/>
      <c r="AH17" s="47"/>
      <c r="AI17" s="48"/>
      <c r="AJ17" s="63"/>
      <c r="AK17" s="47"/>
      <c r="AL17" s="47"/>
      <c r="AM17" s="47"/>
      <c r="AN17" s="47"/>
      <c r="AO17" s="47"/>
      <c r="AP17" s="47"/>
      <c r="AQ17" s="140"/>
      <c r="AR17" s="52"/>
      <c r="AS17" s="190"/>
      <c r="AT17" s="25" t="s">
        <v>49</v>
      </c>
      <c r="AU17" s="25" t="s">
        <v>79</v>
      </c>
      <c r="AV17" s="25">
        <f>COUNTIF($C$7:$AP$28,"TTP")</f>
        <v>0</v>
      </c>
      <c r="AW17" s="177">
        <f t="shared" si="0"/>
        <v>0</v>
      </c>
      <c r="AX17" s="52"/>
      <c r="AY17" s="25" t="s">
        <v>48</v>
      </c>
      <c r="AZ17" s="52"/>
      <c r="BA17" s="52"/>
      <c r="BB17" s="133"/>
      <c r="BC17" s="51"/>
      <c r="BD17" s="52"/>
    </row>
    <row r="18" spans="1:56" ht="15.5" x14ac:dyDescent="0.35">
      <c r="A18" s="21"/>
      <c r="B18" s="138">
        <v>12</v>
      </c>
      <c r="C18" s="47"/>
      <c r="D18" s="47"/>
      <c r="E18" s="47"/>
      <c r="F18" s="47"/>
      <c r="G18" s="58"/>
      <c r="H18" s="58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58"/>
      <c r="T18" s="115" t="s">
        <v>78</v>
      </c>
      <c r="U18" s="47"/>
      <c r="V18" s="47"/>
      <c r="W18" s="47"/>
      <c r="X18" s="47"/>
      <c r="Y18" s="103" t="s">
        <v>34</v>
      </c>
      <c r="Z18" s="104" t="s">
        <v>34</v>
      </c>
      <c r="AA18" s="47"/>
      <c r="AB18" s="49"/>
      <c r="AC18" s="47"/>
      <c r="AD18" s="47"/>
      <c r="AE18" s="49"/>
      <c r="AF18" s="49"/>
      <c r="AG18" s="49"/>
      <c r="AH18" s="47"/>
      <c r="AI18" s="47"/>
      <c r="AJ18" s="47"/>
      <c r="AK18" s="47"/>
      <c r="AL18" s="47"/>
      <c r="AM18" s="47"/>
      <c r="AN18" s="50"/>
      <c r="AO18" s="123" t="s">
        <v>78</v>
      </c>
      <c r="AP18" s="50"/>
      <c r="AQ18" s="140"/>
      <c r="AR18" s="52"/>
      <c r="AS18" s="191"/>
      <c r="AT18" s="25" t="s">
        <v>50</v>
      </c>
      <c r="AU18" s="25" t="s">
        <v>80</v>
      </c>
      <c r="AV18" s="25">
        <f>COUNTIF($C$7:$AP$28,"QTE")</f>
        <v>0</v>
      </c>
      <c r="AW18" s="177">
        <f t="shared" si="0"/>
        <v>0</v>
      </c>
      <c r="AX18" s="52"/>
      <c r="AY18" s="25" t="s">
        <v>48</v>
      </c>
      <c r="AZ18" s="52"/>
      <c r="BA18" s="52"/>
      <c r="BB18" s="133"/>
      <c r="BC18" s="51"/>
      <c r="BD18" s="52"/>
    </row>
    <row r="19" spans="1:56" ht="15.75" customHeight="1" x14ac:dyDescent="0.35">
      <c r="A19" s="26"/>
      <c r="B19" s="138">
        <v>13</v>
      </c>
      <c r="C19" s="47"/>
      <c r="D19" s="47"/>
      <c r="E19" s="47"/>
      <c r="F19" s="47"/>
      <c r="G19" s="58"/>
      <c r="H19" s="58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58"/>
      <c r="T19" s="116" t="s">
        <v>78</v>
      </c>
      <c r="U19" s="47"/>
      <c r="V19" s="47"/>
      <c r="W19" s="47"/>
      <c r="X19" s="47"/>
      <c r="Y19" s="105" t="s">
        <v>34</v>
      </c>
      <c r="Z19" s="106" t="s">
        <v>34</v>
      </c>
      <c r="AA19" s="49"/>
      <c r="AB19" s="47"/>
      <c r="AC19" s="47"/>
      <c r="AD19" s="49"/>
      <c r="AE19" s="49"/>
      <c r="AF19" s="49"/>
      <c r="AG19" s="50"/>
      <c r="AH19" s="50"/>
      <c r="AI19" s="50"/>
      <c r="AJ19" s="50"/>
      <c r="AK19" s="50"/>
      <c r="AL19" s="50"/>
      <c r="AM19" s="50"/>
      <c r="AN19" s="50"/>
      <c r="AO19" s="124" t="s">
        <v>78</v>
      </c>
      <c r="AP19" s="47"/>
      <c r="AQ19" s="140"/>
      <c r="AR19" s="52"/>
      <c r="AS19" s="192"/>
      <c r="AT19" s="25" t="s">
        <v>51</v>
      </c>
      <c r="AU19" s="25" t="s">
        <v>85</v>
      </c>
      <c r="AV19" s="25">
        <f>COUNTIF($C$7:$AP$28,"QTEP")</f>
        <v>0</v>
      </c>
      <c r="AW19" s="177">
        <f t="shared" si="0"/>
        <v>0</v>
      </c>
      <c r="AX19" s="52"/>
      <c r="AY19" s="25" t="s">
        <v>48</v>
      </c>
      <c r="AZ19" s="52"/>
      <c r="BA19" s="52"/>
      <c r="BB19" s="133"/>
      <c r="BC19" s="51"/>
      <c r="BD19" s="52"/>
    </row>
    <row r="20" spans="1:56" ht="15.5" x14ac:dyDescent="0.35">
      <c r="A20" s="21"/>
      <c r="B20" s="138">
        <v>14</v>
      </c>
      <c r="C20" s="47"/>
      <c r="D20" s="47"/>
      <c r="E20" s="47"/>
      <c r="F20" s="47"/>
      <c r="G20" s="58"/>
      <c r="H20" s="58"/>
      <c r="I20" s="47"/>
      <c r="J20" s="47"/>
      <c r="K20" s="47"/>
      <c r="L20" s="47"/>
      <c r="M20" s="47"/>
      <c r="N20" s="47"/>
      <c r="O20" s="47"/>
      <c r="P20" s="48"/>
      <c r="Q20" s="47"/>
      <c r="R20" s="47"/>
      <c r="S20" s="58"/>
      <c r="T20" s="116" t="s">
        <v>78</v>
      </c>
      <c r="U20" s="47"/>
      <c r="V20" s="47"/>
      <c r="W20" s="47"/>
      <c r="X20" s="47"/>
      <c r="Y20" s="107" t="s">
        <v>34</v>
      </c>
      <c r="Z20" s="108" t="s">
        <v>34</v>
      </c>
      <c r="AA20" s="47"/>
      <c r="AB20" s="47"/>
      <c r="AC20" s="47"/>
      <c r="AD20" s="47"/>
      <c r="AE20" s="47"/>
      <c r="AF20" s="49"/>
      <c r="AG20" s="50"/>
      <c r="AH20" s="50"/>
      <c r="AI20" s="50"/>
      <c r="AJ20" s="50"/>
      <c r="AK20" s="50"/>
      <c r="AL20" s="50"/>
      <c r="AM20" s="50"/>
      <c r="AN20" s="50"/>
      <c r="AO20" s="124" t="s">
        <v>78</v>
      </c>
      <c r="AP20" s="47"/>
      <c r="AQ20" s="140"/>
      <c r="AR20" s="52"/>
      <c r="AS20" s="193"/>
      <c r="AT20" s="31" t="s">
        <v>68</v>
      </c>
      <c r="AU20" s="25" t="s">
        <v>32</v>
      </c>
      <c r="AV20" s="25">
        <f>COUNTIF($C$7:$AP$28,"R1D")</f>
        <v>0</v>
      </c>
      <c r="AW20" s="177">
        <f t="shared" si="0"/>
        <v>0</v>
      </c>
      <c r="AX20" s="52"/>
      <c r="AY20" s="25" t="s">
        <v>33</v>
      </c>
      <c r="AZ20" s="52"/>
      <c r="BA20" s="52"/>
      <c r="BB20" s="133"/>
      <c r="BC20" s="51"/>
      <c r="BD20" s="52"/>
    </row>
    <row r="21" spans="1:56" ht="15.5" x14ac:dyDescent="0.35">
      <c r="A21" s="21"/>
      <c r="B21" s="138">
        <v>15</v>
      </c>
      <c r="C21" s="64" t="s">
        <v>41</v>
      </c>
      <c r="D21" s="109" t="s">
        <v>43</v>
      </c>
      <c r="E21" s="110" t="s">
        <v>43</v>
      </c>
      <c r="F21" s="110" t="s">
        <v>43</v>
      </c>
      <c r="G21" s="111" t="s">
        <v>43</v>
      </c>
      <c r="H21" s="95" t="s">
        <v>41</v>
      </c>
      <c r="I21" s="95" t="s">
        <v>41</v>
      </c>
      <c r="J21" s="95" t="s">
        <v>41</v>
      </c>
      <c r="K21" s="95" t="s">
        <v>41</v>
      </c>
      <c r="L21" s="95" t="s">
        <v>41</v>
      </c>
      <c r="M21" s="95" t="s">
        <v>41</v>
      </c>
      <c r="N21" s="95" t="s">
        <v>41</v>
      </c>
      <c r="O21" s="95" t="s">
        <v>41</v>
      </c>
      <c r="P21" s="95" t="s">
        <v>41</v>
      </c>
      <c r="Q21" s="95" t="s">
        <v>41</v>
      </c>
      <c r="R21" s="95" t="s">
        <v>41</v>
      </c>
      <c r="S21" s="95" t="s">
        <v>41</v>
      </c>
      <c r="T21" s="95" t="s">
        <v>41</v>
      </c>
      <c r="U21" s="95" t="s">
        <v>41</v>
      </c>
      <c r="V21" s="95" t="s">
        <v>41</v>
      </c>
      <c r="W21" s="95" t="s">
        <v>41</v>
      </c>
      <c r="X21" s="95" t="s">
        <v>41</v>
      </c>
      <c r="Y21" s="95" t="s">
        <v>41</v>
      </c>
      <c r="Z21" s="95" t="s">
        <v>41</v>
      </c>
      <c r="AA21" s="95" t="s">
        <v>41</v>
      </c>
      <c r="AB21" s="95" t="s">
        <v>41</v>
      </c>
      <c r="AC21" s="95" t="s">
        <v>41</v>
      </c>
      <c r="AD21" s="95" t="s">
        <v>41</v>
      </c>
      <c r="AE21" s="95" t="s">
        <v>41</v>
      </c>
      <c r="AF21" s="95" t="s">
        <v>41</v>
      </c>
      <c r="AG21" s="95" t="s">
        <v>41</v>
      </c>
      <c r="AH21" s="95" t="s">
        <v>41</v>
      </c>
      <c r="AI21" s="95" t="s">
        <v>41</v>
      </c>
      <c r="AJ21" s="95" t="s">
        <v>41</v>
      </c>
      <c r="AK21" s="95" t="s">
        <v>41</v>
      </c>
      <c r="AL21" s="95" t="s">
        <v>41</v>
      </c>
      <c r="AM21" s="95" t="s">
        <v>41</v>
      </c>
      <c r="AN21" s="95" t="s">
        <v>41</v>
      </c>
      <c r="AO21" s="95" t="s">
        <v>41</v>
      </c>
      <c r="AP21" s="59" t="s">
        <v>41</v>
      </c>
      <c r="AQ21" s="140"/>
      <c r="AR21" s="52"/>
      <c r="AS21" s="194"/>
      <c r="AT21" s="31" t="s">
        <v>69</v>
      </c>
      <c r="AU21" s="25" t="s">
        <v>34</v>
      </c>
      <c r="AV21" s="25">
        <f>COUNTIF($C$7:$AP$28,"R1A")</f>
        <v>30</v>
      </c>
      <c r="AW21" s="177">
        <f t="shared" si="0"/>
        <v>16.304347826086957</v>
      </c>
      <c r="AX21" s="52"/>
      <c r="AY21" s="25" t="s">
        <v>33</v>
      </c>
      <c r="AZ21" s="52"/>
      <c r="BA21" s="52"/>
      <c r="BB21" s="133"/>
      <c r="BC21" s="51"/>
      <c r="BD21" s="52"/>
    </row>
    <row r="22" spans="1:56" ht="15.5" x14ac:dyDescent="0.35">
      <c r="A22" s="21"/>
      <c r="B22" s="138">
        <v>16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9"/>
      <c r="Q22" s="47"/>
      <c r="R22" s="47"/>
      <c r="S22" s="47"/>
      <c r="T22" s="50"/>
      <c r="U22" s="50"/>
      <c r="V22" s="50"/>
      <c r="W22" s="50"/>
      <c r="X22" s="50"/>
      <c r="Y22" s="50"/>
      <c r="Z22" s="50"/>
      <c r="AA22" s="50"/>
      <c r="AB22" s="47"/>
      <c r="AC22" s="47"/>
      <c r="AD22" s="47"/>
      <c r="AE22" s="47"/>
      <c r="AF22" s="47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140"/>
      <c r="AR22" s="52"/>
      <c r="AS22" s="195"/>
      <c r="AT22" s="31" t="s">
        <v>70</v>
      </c>
      <c r="AU22" s="25" t="s">
        <v>36</v>
      </c>
      <c r="AV22" s="25">
        <f>COUNTIF($C$7:$AP$28,"R2A")</f>
        <v>0</v>
      </c>
      <c r="AW22" s="177">
        <f t="shared" si="0"/>
        <v>0</v>
      </c>
      <c r="AX22" s="52"/>
      <c r="AY22" s="25" t="s">
        <v>33</v>
      </c>
      <c r="AZ22" s="52"/>
      <c r="BA22" s="52"/>
      <c r="BB22" s="133"/>
      <c r="BC22" s="51"/>
      <c r="BD22" s="52"/>
    </row>
    <row r="23" spans="1:56" ht="15.5" x14ac:dyDescent="0.35">
      <c r="A23" s="21"/>
      <c r="B23" s="138">
        <v>17</v>
      </c>
      <c r="C23" s="47"/>
      <c r="D23" s="49"/>
      <c r="E23" s="47"/>
      <c r="F23" s="47"/>
      <c r="G23" s="47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50"/>
      <c r="U23" s="50"/>
      <c r="V23" s="50"/>
      <c r="W23" s="50"/>
      <c r="X23" s="50"/>
      <c r="Y23" s="50"/>
      <c r="Z23" s="50"/>
      <c r="AA23" s="50"/>
      <c r="AB23" s="49"/>
      <c r="AC23" s="49"/>
      <c r="AD23" s="49"/>
      <c r="AE23" s="49"/>
      <c r="AF23" s="49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140"/>
      <c r="AR23" s="52"/>
      <c r="AS23" s="196"/>
      <c r="AT23" s="25" t="s">
        <v>71</v>
      </c>
      <c r="AU23" s="25" t="s">
        <v>37</v>
      </c>
      <c r="AV23" s="25">
        <f>COUNTIF($C$7:$AP$28,"R3A")</f>
        <v>0</v>
      </c>
      <c r="AW23" s="177">
        <f t="shared" si="0"/>
        <v>0</v>
      </c>
      <c r="AX23" s="52"/>
      <c r="AY23" s="25" t="s">
        <v>33</v>
      </c>
      <c r="AZ23" s="52"/>
      <c r="BA23" s="52"/>
      <c r="BB23" s="133"/>
    </row>
    <row r="24" spans="1:56" ht="15.5" x14ac:dyDescent="0.35">
      <c r="A24" s="21"/>
      <c r="B24" s="138">
        <v>18</v>
      </c>
      <c r="C24" s="47"/>
      <c r="D24" s="49"/>
      <c r="E24" s="49"/>
      <c r="F24" s="47"/>
      <c r="G24" s="47"/>
      <c r="H24" s="49"/>
      <c r="I24" s="49"/>
      <c r="J24" s="49"/>
      <c r="K24" s="49"/>
      <c r="L24" s="50"/>
      <c r="M24" s="50"/>
      <c r="N24" s="50"/>
      <c r="O24" s="50"/>
      <c r="P24" s="49"/>
      <c r="Q24" s="49"/>
      <c r="R24" s="49"/>
      <c r="S24" s="49"/>
      <c r="T24" s="50"/>
      <c r="U24" s="50"/>
      <c r="V24" s="50"/>
      <c r="W24" s="50"/>
      <c r="X24" s="50"/>
      <c r="Y24" s="50"/>
      <c r="Z24" s="50"/>
      <c r="AA24" s="50"/>
      <c r="AB24" s="49"/>
      <c r="AC24" s="49"/>
      <c r="AD24" s="49"/>
      <c r="AE24" s="49"/>
      <c r="AF24" s="49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140"/>
      <c r="AR24" s="52"/>
      <c r="AS24" s="197"/>
      <c r="AT24" s="25" t="s">
        <v>72</v>
      </c>
      <c r="AU24" s="25" t="s">
        <v>38</v>
      </c>
      <c r="AV24" s="25">
        <f>COUNTIF($C$7:$AP$28,"BD")</f>
        <v>0</v>
      </c>
      <c r="AW24" s="177">
        <f t="shared" si="0"/>
        <v>0</v>
      </c>
      <c r="AX24" s="52"/>
      <c r="AY24" s="25" t="s">
        <v>33</v>
      </c>
      <c r="AZ24" s="52"/>
      <c r="BA24" s="52"/>
      <c r="BB24" s="133"/>
    </row>
    <row r="25" spans="1:56" ht="15.5" x14ac:dyDescent="0.35">
      <c r="A25" s="21"/>
      <c r="B25" s="138">
        <v>19</v>
      </c>
      <c r="C25" s="64" t="s">
        <v>41</v>
      </c>
      <c r="D25" s="59" t="s">
        <v>41</v>
      </c>
      <c r="E25" s="58"/>
      <c r="F25" s="49"/>
      <c r="G25" s="49"/>
      <c r="H25" s="103" t="s">
        <v>34</v>
      </c>
      <c r="I25" s="104" t="s">
        <v>34</v>
      </c>
      <c r="J25" s="49"/>
      <c r="K25" s="49"/>
      <c r="L25" s="50"/>
      <c r="M25" s="50"/>
      <c r="N25" s="50"/>
      <c r="O25" s="50"/>
      <c r="P25" s="47"/>
      <c r="Q25" s="49"/>
      <c r="R25" s="49"/>
      <c r="S25" s="49"/>
      <c r="T25" s="50"/>
      <c r="U25" s="50"/>
      <c r="V25" s="50"/>
      <c r="W25" s="50"/>
      <c r="X25" s="58"/>
      <c r="Y25" s="58"/>
      <c r="Z25" s="103" t="s">
        <v>34</v>
      </c>
      <c r="AA25" s="104" t="s">
        <v>34</v>
      </c>
      <c r="AB25" s="49"/>
      <c r="AC25" s="49"/>
      <c r="AD25" s="49"/>
      <c r="AE25" s="49"/>
      <c r="AF25" s="49"/>
      <c r="AG25" s="47"/>
      <c r="AH25" s="47"/>
      <c r="AI25" s="47"/>
      <c r="AJ25" s="50"/>
      <c r="AK25" s="112" t="s">
        <v>86</v>
      </c>
      <c r="AL25" s="50"/>
      <c r="AM25" s="50"/>
      <c r="AN25" s="50"/>
      <c r="AO25" s="78" t="s">
        <v>84</v>
      </c>
      <c r="AP25" s="79" t="s">
        <v>84</v>
      </c>
      <c r="AQ25" s="140"/>
      <c r="AR25" s="52"/>
      <c r="AS25" s="198"/>
      <c r="AT25" s="25" t="s">
        <v>73</v>
      </c>
      <c r="AU25" s="25" t="s">
        <v>39</v>
      </c>
      <c r="AV25" s="25">
        <f>COUNTIF($C$7:$AP$28,"BA")</f>
        <v>0</v>
      </c>
      <c r="AW25" s="177">
        <f t="shared" si="0"/>
        <v>0</v>
      </c>
      <c r="AX25" s="52"/>
      <c r="AY25" s="25" t="s">
        <v>33</v>
      </c>
      <c r="AZ25" s="52"/>
      <c r="BA25" s="52"/>
      <c r="BB25" s="133"/>
    </row>
    <row r="26" spans="1:56" ht="18" customHeight="1" x14ac:dyDescent="0.35">
      <c r="A26" s="21"/>
      <c r="B26" s="138">
        <v>20</v>
      </c>
      <c r="C26" s="49"/>
      <c r="D26" s="58"/>
      <c r="E26" s="58"/>
      <c r="F26" s="49"/>
      <c r="G26" s="49"/>
      <c r="H26" s="105" t="s">
        <v>34</v>
      </c>
      <c r="I26" s="106" t="s">
        <v>34</v>
      </c>
      <c r="J26" s="47"/>
      <c r="K26" s="62"/>
      <c r="L26" s="62"/>
      <c r="M26" s="62"/>
      <c r="N26" s="62"/>
      <c r="O26" s="50"/>
      <c r="P26" s="47"/>
      <c r="Q26" s="49"/>
      <c r="R26" s="49"/>
      <c r="S26" s="49"/>
      <c r="T26" s="50"/>
      <c r="U26" s="50"/>
      <c r="V26" s="50"/>
      <c r="W26" s="50"/>
      <c r="X26" s="58"/>
      <c r="Y26" s="58"/>
      <c r="Z26" s="105" t="s">
        <v>34</v>
      </c>
      <c r="AA26" s="106" t="s">
        <v>34</v>
      </c>
      <c r="AB26" s="49"/>
      <c r="AC26" s="49"/>
      <c r="AD26" s="49"/>
      <c r="AE26" s="49"/>
      <c r="AF26" s="49"/>
      <c r="AG26" s="47"/>
      <c r="AH26" s="47"/>
      <c r="AI26" s="47"/>
      <c r="AJ26" s="50"/>
      <c r="AK26" s="113" t="s">
        <v>76</v>
      </c>
      <c r="AL26" s="50"/>
      <c r="AM26" s="50"/>
      <c r="AN26" s="50"/>
      <c r="AO26" s="80" t="s">
        <v>84</v>
      </c>
      <c r="AP26" s="81" t="s">
        <v>84</v>
      </c>
      <c r="AQ26" s="140"/>
      <c r="AR26" s="52"/>
      <c r="AS26" s="132"/>
      <c r="AT26" s="52"/>
      <c r="AU26" s="52"/>
      <c r="AV26" s="52"/>
      <c r="AW26" s="133"/>
      <c r="AX26" s="52"/>
      <c r="AY26" s="51"/>
      <c r="AZ26" s="52"/>
      <c r="BA26" s="52"/>
      <c r="BB26" s="133"/>
    </row>
    <row r="27" spans="1:56" ht="18" customHeight="1" thickBot="1" x14ac:dyDescent="0.4">
      <c r="A27" s="21"/>
      <c r="B27" s="138">
        <v>21</v>
      </c>
      <c r="C27" s="49"/>
      <c r="D27" s="58"/>
      <c r="E27" s="58"/>
      <c r="F27" s="49"/>
      <c r="G27" s="49"/>
      <c r="H27" s="107" t="s">
        <v>34</v>
      </c>
      <c r="I27" s="108" t="s">
        <v>34</v>
      </c>
      <c r="J27" s="49"/>
      <c r="K27" s="49"/>
      <c r="L27" s="50"/>
      <c r="M27" s="50"/>
      <c r="N27" s="50"/>
      <c r="O27" s="50"/>
      <c r="P27" s="47"/>
      <c r="Q27" s="49"/>
      <c r="R27" s="49"/>
      <c r="S27" s="49"/>
      <c r="T27" s="50"/>
      <c r="U27" s="50"/>
      <c r="V27" s="50"/>
      <c r="W27" s="50"/>
      <c r="X27" s="58"/>
      <c r="Y27" s="58"/>
      <c r="Z27" s="107" t="s">
        <v>34</v>
      </c>
      <c r="AA27" s="108" t="s">
        <v>34</v>
      </c>
      <c r="AB27" s="49"/>
      <c r="AC27" s="49"/>
      <c r="AD27" s="49"/>
      <c r="AE27" s="49"/>
      <c r="AF27" s="49"/>
      <c r="AG27" s="47"/>
      <c r="AH27" s="47"/>
      <c r="AI27" s="47"/>
      <c r="AJ27" s="50"/>
      <c r="AK27" s="114" t="s">
        <v>76</v>
      </c>
      <c r="AL27" s="50"/>
      <c r="AM27" s="50"/>
      <c r="AN27" s="50"/>
      <c r="AO27" s="82" t="s">
        <v>84</v>
      </c>
      <c r="AP27" s="83" t="s">
        <v>84</v>
      </c>
      <c r="AQ27" s="140"/>
      <c r="AR27" s="52"/>
      <c r="AS27" s="199"/>
      <c r="AT27" s="152"/>
      <c r="AU27" s="200" t="s">
        <v>53</v>
      </c>
      <c r="AV27" s="152">
        <f>SUM(AV5:AV25)</f>
        <v>184</v>
      </c>
      <c r="AW27" s="153"/>
      <c r="AX27" s="52"/>
      <c r="AY27" s="51"/>
      <c r="AZ27" s="52"/>
      <c r="BA27" s="52"/>
      <c r="BB27" s="133"/>
    </row>
    <row r="28" spans="1:56" ht="18" customHeight="1" x14ac:dyDescent="0.35">
      <c r="A28" s="21"/>
      <c r="B28" s="138">
        <v>22</v>
      </c>
      <c r="C28" s="64" t="s">
        <v>41</v>
      </c>
      <c r="D28" s="95" t="s">
        <v>41</v>
      </c>
      <c r="E28" s="95" t="s">
        <v>41</v>
      </c>
      <c r="F28" s="95" t="s">
        <v>41</v>
      </c>
      <c r="G28" s="95" t="s">
        <v>41</v>
      </c>
      <c r="H28" s="95" t="s">
        <v>41</v>
      </c>
      <c r="I28" s="95" t="s">
        <v>41</v>
      </c>
      <c r="J28" s="95" t="s">
        <v>41</v>
      </c>
      <c r="K28" s="95" t="s">
        <v>41</v>
      </c>
      <c r="L28" s="95" t="s">
        <v>41</v>
      </c>
      <c r="M28" s="95" t="s">
        <v>41</v>
      </c>
      <c r="N28" s="95" t="s">
        <v>41</v>
      </c>
      <c r="O28" s="95" t="s">
        <v>41</v>
      </c>
      <c r="P28" s="95" t="s">
        <v>41</v>
      </c>
      <c r="Q28" s="95" t="s">
        <v>41</v>
      </c>
      <c r="R28" s="95" t="s">
        <v>41</v>
      </c>
      <c r="S28" s="95" t="s">
        <v>41</v>
      </c>
      <c r="T28" s="95" t="s">
        <v>41</v>
      </c>
      <c r="U28" s="95" t="s">
        <v>41</v>
      </c>
      <c r="V28" s="95" t="s">
        <v>41</v>
      </c>
      <c r="W28" s="95" t="s">
        <v>41</v>
      </c>
      <c r="X28" s="95" t="s">
        <v>41</v>
      </c>
      <c r="Y28" s="95" t="s">
        <v>41</v>
      </c>
      <c r="Z28" s="95" t="s">
        <v>41</v>
      </c>
      <c r="AA28" s="95" t="s">
        <v>41</v>
      </c>
      <c r="AB28" s="95" t="s">
        <v>41</v>
      </c>
      <c r="AC28" s="95" t="s">
        <v>41</v>
      </c>
      <c r="AD28" s="95" t="s">
        <v>41</v>
      </c>
      <c r="AE28" s="95" t="s">
        <v>41</v>
      </c>
      <c r="AF28" s="95" t="s">
        <v>41</v>
      </c>
      <c r="AG28" s="95" t="s">
        <v>41</v>
      </c>
      <c r="AH28" s="95" t="s">
        <v>41</v>
      </c>
      <c r="AI28" s="95" t="s">
        <v>41</v>
      </c>
      <c r="AJ28" s="95" t="s">
        <v>41</v>
      </c>
      <c r="AK28" s="96" t="s">
        <v>41</v>
      </c>
      <c r="AL28" s="95" t="s">
        <v>41</v>
      </c>
      <c r="AM28" s="95" t="s">
        <v>41</v>
      </c>
      <c r="AN28" s="95" t="s">
        <v>41</v>
      </c>
      <c r="AO28" s="96" t="s">
        <v>41</v>
      </c>
      <c r="AP28" s="102" t="s">
        <v>41</v>
      </c>
      <c r="AQ28" s="140"/>
      <c r="AR28" s="52"/>
      <c r="AS28" s="52"/>
      <c r="AT28" s="52"/>
      <c r="AU28" s="52"/>
      <c r="AV28" s="52"/>
      <c r="AW28" s="52"/>
      <c r="AX28" s="52"/>
      <c r="AY28" s="52"/>
      <c r="AZ28" s="52"/>
      <c r="BA28" s="52"/>
      <c r="BB28" s="133"/>
    </row>
    <row r="29" spans="1:56" ht="18" customHeight="1" x14ac:dyDescent="0.3">
      <c r="B29" s="272"/>
      <c r="C29" s="273"/>
      <c r="D29" s="273"/>
      <c r="E29" s="273"/>
      <c r="F29" s="273"/>
      <c r="G29" s="273"/>
      <c r="H29" s="273"/>
      <c r="I29" s="273"/>
      <c r="J29" s="273"/>
      <c r="K29" s="273"/>
      <c r="L29" s="273"/>
      <c r="M29" s="273"/>
      <c r="N29" s="273"/>
      <c r="O29" s="273"/>
      <c r="P29" s="273"/>
      <c r="Q29" s="273"/>
      <c r="R29" s="273"/>
      <c r="S29" s="273"/>
      <c r="T29" s="273"/>
      <c r="U29" s="273"/>
      <c r="V29" s="273"/>
      <c r="W29" s="273"/>
      <c r="X29" s="273"/>
      <c r="Y29" s="273"/>
      <c r="Z29" s="273"/>
      <c r="AA29" s="273"/>
      <c r="AB29" s="273"/>
      <c r="AC29" s="273"/>
      <c r="AD29" s="273"/>
      <c r="AE29" s="273"/>
      <c r="AF29" s="273"/>
      <c r="AG29" s="273"/>
      <c r="AH29" s="273"/>
      <c r="AI29" s="273"/>
      <c r="AJ29" s="273"/>
      <c r="AK29" s="273"/>
      <c r="AL29" s="273"/>
      <c r="AM29" s="273"/>
      <c r="AN29" s="273"/>
      <c r="AO29" s="273"/>
      <c r="AP29" s="273"/>
      <c r="AQ29" s="273"/>
      <c r="AR29" s="52"/>
      <c r="AS29" s="52"/>
      <c r="AT29" s="52"/>
      <c r="AU29" s="52"/>
      <c r="AV29" s="52"/>
      <c r="AW29" s="52"/>
      <c r="AX29" s="31"/>
      <c r="AY29" s="23" t="s">
        <v>54</v>
      </c>
      <c r="AZ29" s="23" t="s">
        <v>55</v>
      </c>
      <c r="BA29" s="25" t="s">
        <v>28</v>
      </c>
      <c r="BB29" s="133"/>
    </row>
    <row r="30" spans="1:56" ht="18" customHeight="1" x14ac:dyDescent="0.25">
      <c r="B30" s="132"/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39" t="s">
        <v>56</v>
      </c>
      <c r="AY30" s="25" t="s">
        <v>40</v>
      </c>
      <c r="AZ30" s="31">
        <f>SUM(AV7)</f>
        <v>105</v>
      </c>
      <c r="BA30" s="31">
        <f>(AZ30/$AV$27)*100</f>
        <v>57.065217391304344</v>
      </c>
      <c r="BB30" s="133"/>
    </row>
    <row r="31" spans="1:56" ht="18" customHeight="1" x14ac:dyDescent="0.25">
      <c r="B31" s="144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39" t="s">
        <v>57</v>
      </c>
      <c r="AY31" s="25" t="s">
        <v>58</v>
      </c>
      <c r="AZ31" s="31">
        <f>SUM(AV8:AV15)</f>
        <v>10</v>
      </c>
      <c r="BA31" s="31">
        <f>(AZ31/$AV$27)*100</f>
        <v>5.4347826086956523</v>
      </c>
      <c r="BB31" s="133"/>
    </row>
    <row r="32" spans="1:56" ht="18" customHeight="1" x14ac:dyDescent="0.25">
      <c r="B32" s="13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39" t="s">
        <v>59</v>
      </c>
      <c r="AY32" s="25" t="s">
        <v>60</v>
      </c>
      <c r="AZ32" s="31">
        <f>SUM(AV20:AV25)</f>
        <v>30</v>
      </c>
      <c r="BA32" s="31">
        <f t="shared" ref="BA32:BA33" si="1">(AZ32/$AV$27)*100</f>
        <v>16.304347826086957</v>
      </c>
      <c r="BB32" s="133"/>
    </row>
    <row r="33" spans="1:54" ht="18" customHeight="1" x14ac:dyDescent="0.25">
      <c r="B33" s="145"/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52"/>
      <c r="Q33" s="143"/>
      <c r="R33" s="143"/>
      <c r="S33" s="143"/>
      <c r="T33" s="143"/>
      <c r="U33" s="143"/>
      <c r="V33" s="143"/>
      <c r="W33" s="143"/>
      <c r="X33" s="143"/>
      <c r="Y33" s="143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39" t="s">
        <v>61</v>
      </c>
      <c r="AY33" s="25" t="s">
        <v>62</v>
      </c>
      <c r="AZ33" s="31">
        <f>SUM(AV16:AV19)</f>
        <v>15</v>
      </c>
      <c r="BA33" s="31">
        <f t="shared" si="1"/>
        <v>8.1521739130434785</v>
      </c>
      <c r="BB33" s="133"/>
    </row>
    <row r="34" spans="1:54" ht="18" customHeight="1" x14ac:dyDescent="0.25">
      <c r="B34" s="145"/>
      <c r="C34" s="143"/>
      <c r="D34" s="143"/>
      <c r="E34" s="143"/>
      <c r="F34" s="143"/>
      <c r="G34" s="146"/>
      <c r="H34" s="143"/>
      <c r="I34" s="143"/>
      <c r="J34" s="146"/>
      <c r="K34" s="143"/>
      <c r="L34" s="143"/>
      <c r="M34" s="146"/>
      <c r="N34" s="143"/>
      <c r="O34" s="143"/>
      <c r="P34" s="52"/>
      <c r="Q34" s="143"/>
      <c r="R34" s="143"/>
      <c r="S34" s="143"/>
      <c r="T34" s="143"/>
      <c r="U34" s="143"/>
      <c r="V34" s="143"/>
      <c r="W34" s="143"/>
      <c r="X34" s="143"/>
      <c r="Y34" s="143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147"/>
      <c r="AY34" s="52"/>
      <c r="AZ34" s="52"/>
      <c r="BA34" s="52"/>
      <c r="BB34" s="133"/>
    </row>
    <row r="35" spans="1:54" ht="18" customHeight="1" x14ac:dyDescent="0.25">
      <c r="A35" s="47"/>
      <c r="B35" s="148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133"/>
    </row>
    <row r="36" spans="1:54" ht="18" customHeight="1" x14ac:dyDescent="0.25">
      <c r="A36" s="47"/>
      <c r="B36" s="149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7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133"/>
    </row>
    <row r="37" spans="1:54" ht="18" customHeight="1" x14ac:dyDescent="0.25">
      <c r="A37" s="47"/>
      <c r="B37" s="137"/>
      <c r="C37" s="125"/>
      <c r="D37" s="125"/>
      <c r="E37" s="125"/>
      <c r="F37" s="125"/>
      <c r="G37" s="125"/>
      <c r="H37" s="125"/>
      <c r="I37" s="125"/>
      <c r="J37" s="125"/>
      <c r="K37" s="125"/>
      <c r="L37" s="125"/>
      <c r="M37" s="125"/>
      <c r="N37" s="125"/>
      <c r="O37" s="125"/>
      <c r="P37" s="125"/>
      <c r="Q37" s="18"/>
      <c r="R37" s="49"/>
      <c r="S37" s="47"/>
      <c r="T37" s="49"/>
      <c r="U37" s="47"/>
      <c r="V37" s="47"/>
      <c r="W37" s="47"/>
      <c r="X37" s="49"/>
      <c r="Y37" s="49"/>
      <c r="Z37" s="49"/>
      <c r="AA37" s="49"/>
      <c r="AB37" s="47"/>
      <c r="AC37" s="47"/>
      <c r="AD37" s="47"/>
      <c r="AE37" s="47"/>
      <c r="AF37" s="47"/>
      <c r="AG37" s="49"/>
      <c r="AH37" s="47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133"/>
    </row>
    <row r="38" spans="1:54" ht="18" customHeight="1" x14ac:dyDescent="0.25">
      <c r="A38" s="47"/>
      <c r="B38" s="137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8"/>
      <c r="R38" s="49"/>
      <c r="S38" s="47"/>
      <c r="T38" s="49"/>
      <c r="U38" s="49"/>
      <c r="V38" s="47"/>
      <c r="W38" s="47"/>
      <c r="X38" s="49"/>
      <c r="Y38" s="49"/>
      <c r="Z38" s="49"/>
      <c r="AA38" s="49"/>
      <c r="AB38" s="47"/>
      <c r="AC38" s="47"/>
      <c r="AD38" s="47"/>
      <c r="AE38" s="47"/>
      <c r="AF38" s="47"/>
      <c r="AG38" s="49"/>
      <c r="AH38" s="47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133"/>
    </row>
    <row r="39" spans="1:54" ht="18" customHeight="1" x14ac:dyDescent="0.25">
      <c r="A39" s="47"/>
      <c r="B39" s="137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7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133"/>
    </row>
    <row r="40" spans="1:54" ht="12.5" x14ac:dyDescent="0.25">
      <c r="A40" s="47"/>
      <c r="B40" s="149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7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133"/>
    </row>
    <row r="41" spans="1:54" ht="12.5" x14ac:dyDescent="0.25">
      <c r="A41" s="47"/>
      <c r="B41" s="137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8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7"/>
      <c r="AG41" s="49"/>
      <c r="AH41" s="47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133"/>
    </row>
    <row r="42" spans="1:54" ht="12.5" x14ac:dyDescent="0.25">
      <c r="A42" s="47"/>
      <c r="B42" s="137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8"/>
      <c r="R42" s="49"/>
      <c r="S42" s="47"/>
      <c r="T42" s="47"/>
      <c r="U42" s="47"/>
      <c r="V42" s="47"/>
      <c r="W42" s="47"/>
      <c r="X42" s="47"/>
      <c r="Y42" s="49"/>
      <c r="Z42" s="47"/>
      <c r="AA42" s="47"/>
      <c r="AB42" s="47"/>
      <c r="AC42" s="47"/>
      <c r="AD42" s="47"/>
      <c r="AE42" s="47"/>
      <c r="AF42" s="49"/>
      <c r="AG42" s="49"/>
      <c r="AH42" s="47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133"/>
    </row>
    <row r="43" spans="1:54" ht="12.5" x14ac:dyDescent="0.25">
      <c r="A43" s="47"/>
      <c r="B43" s="137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7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133"/>
    </row>
    <row r="44" spans="1:54" ht="12.5" x14ac:dyDescent="0.25">
      <c r="A44" s="47"/>
      <c r="B44" s="149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7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133"/>
    </row>
    <row r="45" spans="1:54" ht="12.5" x14ac:dyDescent="0.25">
      <c r="A45" s="47"/>
      <c r="B45" s="137"/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125"/>
      <c r="O45" s="125"/>
      <c r="P45" s="125"/>
      <c r="Q45" s="18"/>
      <c r="R45" s="49"/>
      <c r="S45" s="47"/>
      <c r="T45" s="47"/>
      <c r="U45" s="47"/>
      <c r="V45" s="47"/>
      <c r="W45" s="49"/>
      <c r="X45" s="49"/>
      <c r="Y45" s="49"/>
      <c r="Z45" s="47"/>
      <c r="AA45" s="47"/>
      <c r="AB45" s="47"/>
      <c r="AC45" s="47"/>
      <c r="AD45" s="47"/>
      <c r="AE45" s="47"/>
      <c r="AF45" s="47"/>
      <c r="AG45" s="49"/>
      <c r="AH45" s="47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133"/>
    </row>
    <row r="46" spans="1:54" ht="12.5" x14ac:dyDescent="0.25">
      <c r="A46" s="47"/>
      <c r="B46" s="137"/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8"/>
      <c r="R46" s="49"/>
      <c r="S46" s="47"/>
      <c r="T46" s="47"/>
      <c r="U46" s="49"/>
      <c r="V46" s="47"/>
      <c r="W46" s="49"/>
      <c r="X46" s="49"/>
      <c r="Y46" s="49"/>
      <c r="Z46" s="47"/>
      <c r="AA46" s="47"/>
      <c r="AB46" s="47"/>
      <c r="AC46" s="47"/>
      <c r="AD46" s="47"/>
      <c r="AE46" s="47"/>
      <c r="AF46" s="47"/>
      <c r="AG46" s="49"/>
      <c r="AH46" s="47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133"/>
    </row>
    <row r="47" spans="1:54" ht="12.5" x14ac:dyDescent="0.25">
      <c r="A47" s="47"/>
      <c r="B47" s="137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8"/>
      <c r="R47" s="49"/>
      <c r="S47" s="47"/>
      <c r="T47" s="49"/>
      <c r="U47" s="47"/>
      <c r="V47" s="49"/>
      <c r="W47" s="49"/>
      <c r="X47" s="49"/>
      <c r="Y47" s="49"/>
      <c r="Z47" s="49"/>
      <c r="AA47" s="47"/>
      <c r="AB47" s="47"/>
      <c r="AC47" s="47"/>
      <c r="AD47" s="47"/>
      <c r="AE47" s="47"/>
      <c r="AF47" s="47"/>
      <c r="AG47" s="49"/>
      <c r="AH47" s="47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133"/>
    </row>
    <row r="48" spans="1:54" ht="12.5" x14ac:dyDescent="0.25">
      <c r="A48" s="47"/>
      <c r="B48" s="137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7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133"/>
    </row>
    <row r="49" spans="1:54" ht="12.5" x14ac:dyDescent="0.25">
      <c r="A49" s="47"/>
      <c r="B49" s="149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49"/>
      <c r="S49" s="49"/>
      <c r="T49" s="47"/>
      <c r="U49" s="47"/>
      <c r="V49" s="47"/>
      <c r="W49" s="47"/>
      <c r="X49" s="47"/>
      <c r="Y49" s="47"/>
      <c r="Z49" s="49"/>
      <c r="AA49" s="49"/>
      <c r="AB49" s="49"/>
      <c r="AC49" s="49"/>
      <c r="AD49" s="49"/>
      <c r="AE49" s="49"/>
      <c r="AF49" s="49"/>
      <c r="AG49" s="49"/>
      <c r="AH49" s="47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133"/>
    </row>
    <row r="50" spans="1:54" ht="12.5" x14ac:dyDescent="0.25">
      <c r="A50" s="47"/>
      <c r="B50" s="137"/>
      <c r="C50" s="125"/>
      <c r="D50" s="125"/>
      <c r="E50" s="125"/>
      <c r="F50" s="125"/>
      <c r="G50" s="125"/>
      <c r="H50" s="125"/>
      <c r="I50" s="125"/>
      <c r="J50" s="125"/>
      <c r="K50" s="125"/>
      <c r="L50" s="125"/>
      <c r="M50" s="125"/>
      <c r="N50" s="125"/>
      <c r="O50" s="125"/>
      <c r="P50" s="125"/>
      <c r="Q50" s="18"/>
      <c r="R50" s="47"/>
      <c r="S50" s="47"/>
      <c r="T50" s="49"/>
      <c r="U50" s="49"/>
      <c r="V50" s="49"/>
      <c r="W50" s="49"/>
      <c r="X50" s="49"/>
      <c r="Y50" s="47"/>
      <c r="Z50" s="47"/>
      <c r="AA50" s="47"/>
      <c r="AB50" s="47"/>
      <c r="AC50" s="47"/>
      <c r="AD50" s="47"/>
      <c r="AE50" s="47"/>
      <c r="AF50" s="47"/>
      <c r="AG50" s="49"/>
      <c r="AH50" s="47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133"/>
    </row>
    <row r="51" spans="1:54" ht="12.5" x14ac:dyDescent="0.25">
      <c r="A51" s="47"/>
      <c r="B51" s="137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8"/>
      <c r="R51" s="47"/>
      <c r="S51" s="47"/>
      <c r="T51" s="47"/>
      <c r="U51" s="47"/>
      <c r="V51" s="49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9"/>
      <c r="AH51" s="47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133"/>
    </row>
    <row r="52" spans="1:54" ht="12.5" x14ac:dyDescent="0.25">
      <c r="A52" s="47"/>
      <c r="B52" s="137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8"/>
      <c r="R52" s="47"/>
      <c r="S52" s="47"/>
      <c r="T52" s="47"/>
      <c r="U52" s="47"/>
      <c r="V52" s="49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9"/>
      <c r="AH52" s="47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133"/>
    </row>
    <row r="53" spans="1:54" ht="12.5" x14ac:dyDescent="0.25">
      <c r="A53" s="47"/>
      <c r="B53" s="137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8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9"/>
      <c r="AH53" s="47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133"/>
    </row>
    <row r="54" spans="1:54" ht="13" thickBot="1" x14ac:dyDescent="0.3">
      <c r="A54" s="47"/>
      <c r="B54" s="161"/>
      <c r="C54" s="162"/>
      <c r="D54" s="162"/>
      <c r="E54" s="162"/>
      <c r="F54" s="162"/>
      <c r="G54" s="162"/>
      <c r="H54" s="162"/>
      <c r="I54" s="162"/>
      <c r="J54" s="162"/>
      <c r="K54" s="162"/>
      <c r="L54" s="162"/>
      <c r="M54" s="162"/>
      <c r="N54" s="162"/>
      <c r="O54" s="162"/>
      <c r="P54" s="162"/>
      <c r="Q54" s="162"/>
      <c r="R54" s="163"/>
      <c r="S54" s="163"/>
      <c r="T54" s="163"/>
      <c r="U54" s="163"/>
      <c r="V54" s="163"/>
      <c r="W54" s="163"/>
      <c r="X54" s="163"/>
      <c r="Y54" s="163"/>
      <c r="Z54" s="163"/>
      <c r="AA54" s="163"/>
      <c r="AB54" s="163"/>
      <c r="AC54" s="163"/>
      <c r="AD54" s="163"/>
      <c r="AE54" s="163"/>
      <c r="AF54" s="163"/>
      <c r="AG54" s="163"/>
      <c r="AH54" s="151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3"/>
    </row>
    <row r="55" spans="1:54" ht="12.5" x14ac:dyDescent="0.25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</row>
    <row r="56" spans="1:54" ht="13" thickBot="1" x14ac:dyDescent="0.3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</row>
    <row r="57" spans="1:54" ht="13" thickBot="1" x14ac:dyDescent="0.3">
      <c r="B57" s="129"/>
      <c r="C57" s="130"/>
      <c r="D57" s="130"/>
      <c r="E57" s="130"/>
      <c r="F57" s="130"/>
      <c r="G57" s="130"/>
      <c r="H57" s="130"/>
      <c r="I57" s="130"/>
      <c r="J57" s="130"/>
      <c r="K57" s="130"/>
      <c r="L57" s="130"/>
      <c r="M57" s="130"/>
      <c r="N57" s="130"/>
      <c r="O57" s="130"/>
      <c r="P57" s="130"/>
      <c r="Q57" s="130"/>
      <c r="R57" s="130"/>
      <c r="S57" s="130"/>
      <c r="T57" s="130"/>
      <c r="U57" s="130"/>
      <c r="V57" s="130"/>
      <c r="W57" s="130"/>
      <c r="X57" s="130"/>
      <c r="Y57" s="130"/>
      <c r="Z57" s="130"/>
      <c r="AA57" s="130"/>
      <c r="AB57" s="130"/>
      <c r="AC57" s="130"/>
      <c r="AD57" s="130"/>
      <c r="AE57" s="130"/>
      <c r="AF57" s="130"/>
      <c r="AG57" s="130"/>
      <c r="AH57" s="130"/>
      <c r="AI57" s="130"/>
      <c r="AJ57" s="130"/>
      <c r="AK57" s="130"/>
      <c r="AL57" s="130"/>
      <c r="AM57" s="130"/>
      <c r="AN57" s="130"/>
      <c r="AO57" s="130"/>
      <c r="AP57" s="130"/>
      <c r="AQ57" s="130"/>
      <c r="AR57" s="130"/>
      <c r="AS57" s="130"/>
      <c r="AT57" s="130"/>
      <c r="AU57" s="130"/>
      <c r="AV57" s="130"/>
      <c r="AW57" s="130"/>
      <c r="AX57" s="130"/>
      <c r="AY57" s="130"/>
      <c r="AZ57" s="130"/>
      <c r="BA57" s="130"/>
      <c r="BB57" s="131"/>
    </row>
    <row r="58" spans="1:54" ht="20" x14ac:dyDescent="0.35">
      <c r="B58" s="134"/>
      <c r="C58" s="135"/>
      <c r="D58" s="52"/>
      <c r="E58" s="52"/>
      <c r="F58" s="52"/>
      <c r="G58" s="52"/>
      <c r="H58" s="274" t="s">
        <v>104</v>
      </c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129"/>
      <c r="AT58" s="174" t="s">
        <v>25</v>
      </c>
      <c r="AU58" s="174" t="s">
        <v>26</v>
      </c>
      <c r="AV58" s="174" t="s">
        <v>27</v>
      </c>
      <c r="AW58" s="175" t="s">
        <v>28</v>
      </c>
      <c r="AX58" s="52"/>
      <c r="AY58" s="23" t="s">
        <v>29</v>
      </c>
      <c r="AZ58" s="52"/>
      <c r="BA58" s="53"/>
      <c r="BB58" s="133"/>
    </row>
    <row r="59" spans="1:54" ht="20" x14ac:dyDescent="0.35">
      <c r="B59" s="134"/>
      <c r="C59" s="135"/>
      <c r="D59" s="52"/>
      <c r="E59" s="52"/>
      <c r="F59" s="52"/>
      <c r="G59" s="52"/>
      <c r="H59" s="172"/>
      <c r="I59" s="172"/>
      <c r="J59" s="172"/>
      <c r="K59" s="172"/>
      <c r="L59" s="172"/>
      <c r="M59" s="172"/>
      <c r="N59" s="172"/>
      <c r="O59" s="172"/>
      <c r="P59" s="172"/>
      <c r="Q59" s="172"/>
      <c r="R59" s="172"/>
      <c r="S59" s="172"/>
      <c r="T59" s="172"/>
      <c r="U59" s="172"/>
      <c r="V59" s="172"/>
      <c r="W59" s="172"/>
      <c r="X59" s="172"/>
      <c r="Y59" s="172"/>
      <c r="Z59" s="172"/>
      <c r="AA59" s="172"/>
      <c r="AB59" s="172"/>
      <c r="AC59" s="172"/>
      <c r="AD59" s="17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202"/>
      <c r="AT59" s="24" t="s">
        <v>98</v>
      </c>
      <c r="AU59" s="25" t="s">
        <v>99</v>
      </c>
      <c r="AV59" s="25">
        <f>COUNTIF($C$62:$AP$83,"PS")</f>
        <v>3</v>
      </c>
      <c r="AW59" s="177"/>
      <c r="AX59" s="52"/>
      <c r="AY59" s="25" t="s">
        <v>31</v>
      </c>
      <c r="AZ59" s="52"/>
      <c r="BA59" s="53"/>
      <c r="BB59" s="133"/>
    </row>
    <row r="60" spans="1:54" ht="15.5" customHeight="1" x14ac:dyDescent="0.25">
      <c r="B60" s="13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7"/>
      <c r="AP60" s="47"/>
      <c r="AQ60" s="125"/>
      <c r="AR60" s="52"/>
      <c r="AS60" s="178"/>
      <c r="AT60" s="24" t="s">
        <v>30</v>
      </c>
      <c r="AU60" s="25" t="s">
        <v>82</v>
      </c>
      <c r="AV60" s="25">
        <f>COUNTIF($C$62:$AP$83,"UI")</f>
        <v>18</v>
      </c>
      <c r="AW60" s="177">
        <f t="shared" ref="AW60:AW80" si="2">(AV60/$AV$27)*100</f>
        <v>9.7826086956521738</v>
      </c>
      <c r="AX60" s="52"/>
      <c r="AY60" s="25" t="s">
        <v>31</v>
      </c>
      <c r="AZ60" s="52"/>
      <c r="BA60" s="52"/>
      <c r="BB60" s="133"/>
    </row>
    <row r="61" spans="1:54" ht="15.5" customHeight="1" x14ac:dyDescent="0.25">
      <c r="B61" s="138"/>
      <c r="C61" s="139">
        <v>1</v>
      </c>
      <c r="D61" s="139">
        <v>2</v>
      </c>
      <c r="E61" s="139">
        <v>3</v>
      </c>
      <c r="F61" s="139">
        <v>4</v>
      </c>
      <c r="G61" s="139">
        <v>5</v>
      </c>
      <c r="H61" s="139">
        <v>6</v>
      </c>
      <c r="I61" s="139">
        <v>7</v>
      </c>
      <c r="J61" s="139">
        <v>8</v>
      </c>
      <c r="K61" s="139">
        <v>9</v>
      </c>
      <c r="L61" s="139">
        <v>10</v>
      </c>
      <c r="M61" s="139">
        <v>11</v>
      </c>
      <c r="N61" s="139">
        <v>12</v>
      </c>
      <c r="O61" s="139">
        <v>13</v>
      </c>
      <c r="P61" s="139">
        <v>14</v>
      </c>
      <c r="Q61" s="139">
        <v>15</v>
      </c>
      <c r="R61" s="139">
        <v>16</v>
      </c>
      <c r="S61" s="139">
        <v>17</v>
      </c>
      <c r="T61" s="139">
        <v>18</v>
      </c>
      <c r="U61" s="139">
        <v>19</v>
      </c>
      <c r="V61" s="139">
        <v>20</v>
      </c>
      <c r="W61" s="139">
        <v>21</v>
      </c>
      <c r="X61" s="139">
        <v>22</v>
      </c>
      <c r="Y61" s="139">
        <v>23</v>
      </c>
      <c r="Z61" s="139">
        <v>24</v>
      </c>
      <c r="AA61" s="139">
        <v>25</v>
      </c>
      <c r="AB61" s="139">
        <v>26</v>
      </c>
      <c r="AC61" s="139">
        <v>27</v>
      </c>
      <c r="AD61" s="139">
        <v>28</v>
      </c>
      <c r="AE61" s="139">
        <v>29</v>
      </c>
      <c r="AF61" s="139">
        <v>30</v>
      </c>
      <c r="AG61" s="139">
        <v>31</v>
      </c>
      <c r="AH61" s="139">
        <v>32</v>
      </c>
      <c r="AI61" s="139">
        <v>33</v>
      </c>
      <c r="AJ61" s="139">
        <v>34</v>
      </c>
      <c r="AK61" s="139">
        <v>35</v>
      </c>
      <c r="AL61" s="139">
        <v>36</v>
      </c>
      <c r="AM61" s="139">
        <v>37</v>
      </c>
      <c r="AN61" s="139">
        <v>38</v>
      </c>
      <c r="AO61" s="139">
        <v>39</v>
      </c>
      <c r="AP61" s="139">
        <v>40</v>
      </c>
      <c r="AQ61" s="140"/>
      <c r="AR61" s="52"/>
      <c r="AS61" s="179"/>
      <c r="AT61" s="24" t="s">
        <v>83</v>
      </c>
      <c r="AU61" s="25" t="s">
        <v>84</v>
      </c>
      <c r="AV61" s="25">
        <f>COUNTIF($C$62:$AP$83,"LEx")</f>
        <v>6</v>
      </c>
      <c r="AW61" s="177">
        <f t="shared" si="2"/>
        <v>3.2608695652173911</v>
      </c>
      <c r="AX61" s="52"/>
      <c r="AY61" s="25" t="s">
        <v>31</v>
      </c>
      <c r="AZ61" s="52"/>
      <c r="BA61" s="52"/>
      <c r="BB61" s="133"/>
    </row>
    <row r="62" spans="1:54" ht="12.5" x14ac:dyDescent="0.25">
      <c r="B62" s="138">
        <v>1</v>
      </c>
      <c r="C62" s="56" t="s">
        <v>82</v>
      </c>
      <c r="D62" s="56" t="s">
        <v>82</v>
      </c>
      <c r="E62" s="56" t="s">
        <v>82</v>
      </c>
      <c r="F62" s="56" t="s">
        <v>82</v>
      </c>
      <c r="G62" s="56" t="s">
        <v>82</v>
      </c>
      <c r="H62" s="56" t="s">
        <v>82</v>
      </c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9"/>
      <c r="AJ62" s="47"/>
      <c r="AK62" s="47"/>
      <c r="AL62" s="47"/>
      <c r="AM62" s="47"/>
      <c r="AN62" s="47"/>
      <c r="AO62" s="47"/>
      <c r="AP62" s="47"/>
      <c r="AQ62" s="140"/>
      <c r="AR62" s="52"/>
      <c r="AS62" s="180"/>
      <c r="AT62" s="25" t="s">
        <v>64</v>
      </c>
      <c r="AU62" s="25" t="s">
        <v>41</v>
      </c>
      <c r="AV62" s="25">
        <f>COUNTIF($C$62:$AP$83,"P")</f>
        <v>102</v>
      </c>
      <c r="AW62" s="177">
        <f t="shared" si="2"/>
        <v>55.434782608695656</v>
      </c>
      <c r="AX62" s="52"/>
      <c r="AY62" s="25" t="s">
        <v>35</v>
      </c>
      <c r="AZ62" s="52"/>
      <c r="BA62" s="52"/>
      <c r="BB62" s="133"/>
    </row>
    <row r="63" spans="1:54" ht="12.5" x14ac:dyDescent="0.25">
      <c r="B63" s="138">
        <v>2</v>
      </c>
      <c r="C63" s="56" t="s">
        <v>82</v>
      </c>
      <c r="D63" s="56" t="s">
        <v>82</v>
      </c>
      <c r="E63" s="56" t="s">
        <v>82</v>
      </c>
      <c r="F63" s="56" t="s">
        <v>82</v>
      </c>
      <c r="G63" s="56" t="s">
        <v>82</v>
      </c>
      <c r="H63" s="56" t="s">
        <v>82</v>
      </c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  <c r="AQ63" s="140"/>
      <c r="AR63" s="52"/>
      <c r="AS63" s="181"/>
      <c r="AT63" s="25" t="s">
        <v>42</v>
      </c>
      <c r="AU63" s="25" t="s">
        <v>43</v>
      </c>
      <c r="AV63" s="25">
        <f>COUNTIF($C$62:$AP$83,"CrP")</f>
        <v>4</v>
      </c>
      <c r="AW63" s="177">
        <f t="shared" si="2"/>
        <v>2.1739130434782608</v>
      </c>
      <c r="AX63" s="52"/>
      <c r="AY63" s="25" t="s">
        <v>44</v>
      </c>
      <c r="AZ63" s="52"/>
      <c r="BA63" s="52"/>
      <c r="BB63" s="133"/>
    </row>
    <row r="64" spans="1:54" ht="12.5" x14ac:dyDescent="0.25">
      <c r="B64" s="138">
        <v>3</v>
      </c>
      <c r="C64" s="60" t="s">
        <v>82</v>
      </c>
      <c r="D64" s="60" t="s">
        <v>82</v>
      </c>
      <c r="E64" s="60" t="s">
        <v>82</v>
      </c>
      <c r="F64" s="60" t="s">
        <v>82</v>
      </c>
      <c r="G64" s="60" t="s">
        <v>82</v>
      </c>
      <c r="H64" s="60" t="s">
        <v>82</v>
      </c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/>
      <c r="AP64" s="47"/>
      <c r="AQ64" s="140"/>
      <c r="AR64" s="52"/>
      <c r="AS64" s="182"/>
      <c r="AT64" s="25" t="s">
        <v>65</v>
      </c>
      <c r="AU64" s="25" t="s">
        <v>45</v>
      </c>
      <c r="AV64" s="25">
        <f>COUNTIF($C$62:$AP$83,"MPLR")</f>
        <v>0</v>
      </c>
      <c r="AW64" s="177">
        <f t="shared" si="2"/>
        <v>0</v>
      </c>
      <c r="AX64" s="52"/>
      <c r="AY64" s="25" t="s">
        <v>44</v>
      </c>
      <c r="AZ64" s="52"/>
      <c r="BA64" s="52"/>
      <c r="BB64" s="133"/>
    </row>
    <row r="65" spans="2:54" ht="12.5" x14ac:dyDescent="0.25">
      <c r="B65" s="138">
        <v>4</v>
      </c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8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/>
      <c r="AP65" s="47"/>
      <c r="AQ65" s="140"/>
      <c r="AR65" s="52"/>
      <c r="AS65" s="183"/>
      <c r="AT65" s="25" t="s">
        <v>66</v>
      </c>
      <c r="AU65" s="25" t="s">
        <v>46</v>
      </c>
      <c r="AV65" s="25">
        <f>COUNTIF($C$62:$AP$83,"MPUD")</f>
        <v>4</v>
      </c>
      <c r="AW65" s="177">
        <f t="shared" si="2"/>
        <v>2.1739130434782608</v>
      </c>
      <c r="AX65" s="52"/>
      <c r="AY65" s="25" t="s">
        <v>44</v>
      </c>
      <c r="AZ65" s="52"/>
      <c r="BA65" s="52"/>
      <c r="BB65" s="133"/>
    </row>
    <row r="66" spans="2:54" ht="15.5" x14ac:dyDescent="0.35">
      <c r="B66" s="138">
        <v>5</v>
      </c>
      <c r="C66" s="47"/>
      <c r="D66" s="169" t="s">
        <v>99</v>
      </c>
      <c r="E66" s="58"/>
      <c r="F66" s="58"/>
      <c r="G66" s="47"/>
      <c r="H66" s="47"/>
      <c r="I66" s="47"/>
      <c r="J66" s="47"/>
      <c r="K66" s="47"/>
      <c r="L66" s="61"/>
      <c r="M66" s="61"/>
      <c r="N66" s="61"/>
      <c r="O66" s="58"/>
      <c r="P66" s="58"/>
      <c r="Q66" s="47"/>
      <c r="R66" s="47"/>
      <c r="S66" s="47"/>
      <c r="T66" s="47"/>
      <c r="U66" s="103" t="s">
        <v>34</v>
      </c>
      <c r="V66" s="104" t="s">
        <v>34</v>
      </c>
      <c r="W66" s="47"/>
      <c r="X66" s="47"/>
      <c r="AB66" s="47"/>
      <c r="AC66" s="47"/>
      <c r="AD66" s="47"/>
      <c r="AE66" s="47"/>
      <c r="AF66" s="103" t="s">
        <v>34</v>
      </c>
      <c r="AG66" s="104" t="s">
        <v>34</v>
      </c>
      <c r="AH66" s="47"/>
      <c r="AI66" s="47"/>
      <c r="AJ66" s="47"/>
      <c r="AK66" s="47"/>
      <c r="AL66" s="58"/>
      <c r="AM66" s="58"/>
      <c r="AN66" s="117" t="s">
        <v>78</v>
      </c>
      <c r="AO66" s="118" t="s">
        <v>78</v>
      </c>
      <c r="AP66" s="119" t="s">
        <v>78</v>
      </c>
      <c r="AQ66" s="140"/>
      <c r="AR66" s="52"/>
      <c r="AS66" s="184"/>
      <c r="AT66" s="25" t="s">
        <v>20</v>
      </c>
      <c r="AU66" s="25" t="s">
        <v>74</v>
      </c>
      <c r="AV66" s="25">
        <f>COUNTIF($C$62:$AP$83,"CP")</f>
        <v>0</v>
      </c>
      <c r="AW66" s="177">
        <f t="shared" si="2"/>
        <v>0</v>
      </c>
      <c r="AX66" s="52"/>
      <c r="AY66" s="25" t="s">
        <v>44</v>
      </c>
      <c r="AZ66" s="52"/>
      <c r="BA66" s="52"/>
      <c r="BB66" s="133"/>
    </row>
    <row r="67" spans="2:54" ht="15.5" x14ac:dyDescent="0.35">
      <c r="B67" s="138">
        <v>6</v>
      </c>
      <c r="C67" s="47"/>
      <c r="D67" s="170" t="s">
        <v>99</v>
      </c>
      <c r="E67" s="58"/>
      <c r="F67" s="58"/>
      <c r="G67" s="47"/>
      <c r="H67" s="47"/>
      <c r="I67" s="47"/>
      <c r="J67" s="47"/>
      <c r="K67" s="47"/>
      <c r="L67" s="61"/>
      <c r="M67" s="61"/>
      <c r="N67" s="61"/>
      <c r="O67" s="58"/>
      <c r="P67" s="58"/>
      <c r="Q67" s="47"/>
      <c r="R67" s="47"/>
      <c r="S67" s="48"/>
      <c r="T67" s="47"/>
      <c r="U67" s="105" t="s">
        <v>34</v>
      </c>
      <c r="V67" s="106" t="s">
        <v>34</v>
      </c>
      <c r="W67" s="47"/>
      <c r="X67" s="47"/>
      <c r="AB67" s="47"/>
      <c r="AC67" s="47"/>
      <c r="AD67" s="47"/>
      <c r="AE67" s="47"/>
      <c r="AF67" s="105" t="s">
        <v>34</v>
      </c>
      <c r="AG67" s="106" t="s">
        <v>34</v>
      </c>
      <c r="AH67" s="47"/>
      <c r="AI67" s="47"/>
      <c r="AJ67" s="47"/>
      <c r="AK67" s="57"/>
      <c r="AL67" s="58"/>
      <c r="AM67" s="58"/>
      <c r="AN67" s="120" t="s">
        <v>78</v>
      </c>
      <c r="AO67" s="121" t="s">
        <v>78</v>
      </c>
      <c r="AP67" s="122" t="s">
        <v>78</v>
      </c>
      <c r="AQ67" s="140"/>
      <c r="AR67" s="52"/>
      <c r="AS67" s="185"/>
      <c r="AT67" s="25" t="s">
        <v>67</v>
      </c>
      <c r="AU67" s="25" t="s">
        <v>76</v>
      </c>
      <c r="AV67" s="25">
        <f>COUNTIF($C$62:$AP$83,"LDB")</f>
        <v>2</v>
      </c>
      <c r="AW67" s="177">
        <f t="shared" si="2"/>
        <v>1.0869565217391304</v>
      </c>
      <c r="AX67" s="52"/>
      <c r="AY67" s="25" t="s">
        <v>44</v>
      </c>
      <c r="AZ67" s="52"/>
      <c r="BA67" s="52"/>
      <c r="BB67" s="133"/>
    </row>
    <row r="68" spans="2:54" ht="15.5" x14ac:dyDescent="0.35">
      <c r="B68" s="138">
        <v>7</v>
      </c>
      <c r="C68" s="47"/>
      <c r="D68" s="171" t="s">
        <v>99</v>
      </c>
      <c r="E68" s="58"/>
      <c r="F68" s="58"/>
      <c r="G68" s="47"/>
      <c r="H68" s="47"/>
      <c r="I68" s="47"/>
      <c r="J68" s="47"/>
      <c r="K68" s="47"/>
      <c r="L68" s="61"/>
      <c r="M68" s="61"/>
      <c r="N68" s="61"/>
      <c r="O68" s="58"/>
      <c r="P68" s="58"/>
      <c r="Q68" s="47"/>
      <c r="R68" s="47"/>
      <c r="S68" s="47"/>
      <c r="T68" s="47"/>
      <c r="U68" s="107" t="s">
        <v>34</v>
      </c>
      <c r="V68" s="108" t="s">
        <v>34</v>
      </c>
      <c r="W68" s="47"/>
      <c r="X68" s="47"/>
      <c r="AB68" s="48"/>
      <c r="AC68" s="47"/>
      <c r="AD68" s="47"/>
      <c r="AE68" s="47"/>
      <c r="AF68" s="107" t="s">
        <v>34</v>
      </c>
      <c r="AG68" s="108" t="s">
        <v>34</v>
      </c>
      <c r="AH68" s="47"/>
      <c r="AI68" s="47"/>
      <c r="AJ68" s="47"/>
      <c r="AK68" s="47"/>
      <c r="AL68" s="58"/>
      <c r="AM68" s="58"/>
      <c r="AN68" s="120" t="s">
        <v>78</v>
      </c>
      <c r="AO68" s="121" t="s">
        <v>78</v>
      </c>
      <c r="AP68" s="122" t="s">
        <v>78</v>
      </c>
      <c r="AQ68" s="140"/>
      <c r="AR68" s="52"/>
      <c r="AS68" s="186"/>
      <c r="AT68" s="25" t="s">
        <v>52</v>
      </c>
      <c r="AU68" s="25" t="s">
        <v>77</v>
      </c>
      <c r="AV68" s="25">
        <f>COUNTIF($C$62:$AP$83,"LB")</f>
        <v>0</v>
      </c>
      <c r="AW68" s="177">
        <f t="shared" si="2"/>
        <v>0</v>
      </c>
      <c r="AX68" s="52"/>
      <c r="AY68" s="25" t="s">
        <v>44</v>
      </c>
      <c r="AZ68" s="52"/>
      <c r="BA68" s="52"/>
      <c r="BB68" s="133"/>
    </row>
    <row r="69" spans="2:54" ht="12.5" x14ac:dyDescent="0.25">
      <c r="B69" s="138">
        <v>8</v>
      </c>
      <c r="C69" s="64" t="s">
        <v>41</v>
      </c>
      <c r="D69" s="95" t="s">
        <v>41</v>
      </c>
      <c r="E69" s="95" t="s">
        <v>41</v>
      </c>
      <c r="F69" s="95" t="s">
        <v>41</v>
      </c>
      <c r="G69" s="95" t="s">
        <v>41</v>
      </c>
      <c r="H69" s="59" t="s">
        <v>41</v>
      </c>
      <c r="I69" s="50"/>
      <c r="J69" s="50"/>
      <c r="K69" s="50"/>
      <c r="L69" s="50"/>
      <c r="M69" s="50"/>
      <c r="N69" s="50"/>
      <c r="O69" s="50"/>
      <c r="P69" s="50"/>
      <c r="Q69" s="50"/>
      <c r="R69" s="64" t="s">
        <v>41</v>
      </c>
      <c r="S69" s="95" t="s">
        <v>41</v>
      </c>
      <c r="T69" s="95" t="s">
        <v>41</v>
      </c>
      <c r="U69" s="95" t="s">
        <v>41</v>
      </c>
      <c r="V69" s="95" t="s">
        <v>41</v>
      </c>
      <c r="W69" s="95" t="s">
        <v>41</v>
      </c>
      <c r="X69" s="95" t="s">
        <v>41</v>
      </c>
      <c r="Y69" s="95" t="s">
        <v>41</v>
      </c>
      <c r="Z69" s="95" t="s">
        <v>41</v>
      </c>
      <c r="AA69" s="95" t="s">
        <v>41</v>
      </c>
      <c r="AB69" s="95" t="s">
        <v>41</v>
      </c>
      <c r="AC69" s="95" t="s">
        <v>41</v>
      </c>
      <c r="AD69" s="95" t="s">
        <v>41</v>
      </c>
      <c r="AE69" s="95" t="s">
        <v>41</v>
      </c>
      <c r="AF69" s="95" t="s">
        <v>41</v>
      </c>
      <c r="AG69" s="95" t="s">
        <v>41</v>
      </c>
      <c r="AH69" s="59" t="s">
        <v>41</v>
      </c>
      <c r="AI69" s="50"/>
      <c r="AJ69" s="92" t="s">
        <v>46</v>
      </c>
      <c r="AK69" s="93" t="s">
        <v>46</v>
      </c>
      <c r="AL69" s="93" t="s">
        <v>46</v>
      </c>
      <c r="AM69" s="94" t="s">
        <v>46</v>
      </c>
      <c r="AN69" s="95" t="s">
        <v>41</v>
      </c>
      <c r="AO69" s="95" t="s">
        <v>41</v>
      </c>
      <c r="AP69" s="59" t="s">
        <v>41</v>
      </c>
      <c r="AQ69" s="140"/>
      <c r="AR69" s="52"/>
      <c r="AS69" s="187"/>
      <c r="AT69" s="25" t="s">
        <v>13</v>
      </c>
      <c r="AU69" s="25" t="s">
        <v>63</v>
      </c>
      <c r="AV69" s="25">
        <f>COUNTIF($C$62:$AP$83,"T")</f>
        <v>0</v>
      </c>
      <c r="AW69" s="177">
        <f t="shared" si="2"/>
        <v>0</v>
      </c>
      <c r="AX69" s="52"/>
      <c r="AY69" s="25" t="s">
        <v>44</v>
      </c>
      <c r="AZ69" s="52"/>
      <c r="BA69" s="52"/>
      <c r="BB69" s="133"/>
    </row>
    <row r="70" spans="2:54" ht="12.5" x14ac:dyDescent="0.25">
      <c r="B70" s="138">
        <v>9</v>
      </c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M70" s="47"/>
      <c r="AN70" s="47"/>
      <c r="AO70" s="57"/>
      <c r="AP70" s="57"/>
      <c r="AQ70" s="140"/>
      <c r="AR70" s="52"/>
      <c r="AS70" s="188"/>
      <c r="AT70" s="25" t="s">
        <v>22</v>
      </c>
      <c r="AU70" s="25" t="s">
        <v>75</v>
      </c>
      <c r="AV70" s="25">
        <f>COUNTIF($C$62:$AP$83,"TG")</f>
        <v>0</v>
      </c>
      <c r="AW70" s="177">
        <f t="shared" si="2"/>
        <v>0</v>
      </c>
      <c r="AX70" s="52"/>
      <c r="AY70" s="25" t="s">
        <v>44</v>
      </c>
      <c r="AZ70" s="52"/>
      <c r="BA70" s="52"/>
      <c r="BB70" s="133"/>
    </row>
    <row r="71" spans="2:54" ht="15.5" x14ac:dyDescent="0.35">
      <c r="B71" s="138">
        <v>10</v>
      </c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8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9"/>
      <c r="AF71" s="49"/>
      <c r="AG71" s="49"/>
      <c r="AH71" s="47"/>
      <c r="AI71" s="47"/>
      <c r="AJ71" s="47"/>
      <c r="AK71" s="47"/>
      <c r="AL71" s="47"/>
      <c r="AM71" s="47"/>
      <c r="AN71" s="47"/>
      <c r="AO71" s="57"/>
      <c r="AP71" s="57"/>
      <c r="AQ71" s="140"/>
      <c r="AR71" s="52"/>
      <c r="AS71" s="189"/>
      <c r="AT71" s="25" t="s">
        <v>47</v>
      </c>
      <c r="AU71" s="25" t="s">
        <v>78</v>
      </c>
      <c r="AV71" s="25">
        <f>COUNTIF($C$62:$AP$83,"TT")</f>
        <v>15</v>
      </c>
      <c r="AW71" s="177">
        <f t="shared" si="2"/>
        <v>8.1521739130434785</v>
      </c>
      <c r="AX71" s="52"/>
      <c r="AY71" s="25" t="s">
        <v>48</v>
      </c>
      <c r="AZ71" s="52"/>
      <c r="BA71" s="52"/>
      <c r="BB71" s="133"/>
    </row>
    <row r="72" spans="2:54" ht="12.5" x14ac:dyDescent="0.25">
      <c r="B72" s="138">
        <v>11</v>
      </c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8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9"/>
      <c r="AD72" s="47"/>
      <c r="AE72" s="49"/>
      <c r="AF72" s="49"/>
      <c r="AG72" s="49"/>
      <c r="AH72" s="47"/>
      <c r="AI72" s="48"/>
      <c r="AJ72" s="63"/>
      <c r="AK72" s="47"/>
      <c r="AL72" s="47"/>
      <c r="AM72" s="47"/>
      <c r="AN72" s="47"/>
      <c r="AO72" s="47"/>
      <c r="AP72" s="47"/>
      <c r="AQ72" s="140"/>
      <c r="AR72" s="52"/>
      <c r="AS72" s="190"/>
      <c r="AT72" s="25" t="s">
        <v>49</v>
      </c>
      <c r="AU72" s="25" t="s">
        <v>79</v>
      </c>
      <c r="AV72" s="25">
        <f>COUNTIF($C$62:$AP$83,"TTP")</f>
        <v>0</v>
      </c>
      <c r="AW72" s="177">
        <f t="shared" si="2"/>
        <v>0</v>
      </c>
      <c r="AX72" s="52"/>
      <c r="AY72" s="25" t="s">
        <v>48</v>
      </c>
      <c r="AZ72" s="52"/>
      <c r="BA72" s="52"/>
      <c r="BB72" s="133"/>
    </row>
    <row r="73" spans="2:54" ht="15.5" x14ac:dyDescent="0.35">
      <c r="B73" s="138">
        <v>12</v>
      </c>
      <c r="C73" s="47"/>
      <c r="D73" s="47"/>
      <c r="E73" s="47"/>
      <c r="F73" s="47"/>
      <c r="G73" s="58"/>
      <c r="H73" s="58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58"/>
      <c r="T73" s="115" t="s">
        <v>78</v>
      </c>
      <c r="U73" s="47"/>
      <c r="V73" s="47"/>
      <c r="W73" s="47"/>
      <c r="X73" s="47"/>
      <c r="Y73" s="103" t="s">
        <v>34</v>
      </c>
      <c r="Z73" s="104" t="s">
        <v>34</v>
      </c>
      <c r="AA73" s="47"/>
      <c r="AB73" s="49"/>
      <c r="AC73" s="47"/>
      <c r="AD73" s="47"/>
      <c r="AE73" s="49"/>
      <c r="AF73" s="49"/>
      <c r="AG73" s="49"/>
      <c r="AH73" s="47"/>
      <c r="AI73" s="47"/>
      <c r="AJ73" s="47"/>
      <c r="AK73" s="47"/>
      <c r="AL73" s="47"/>
      <c r="AM73" s="47"/>
      <c r="AN73" s="50"/>
      <c r="AO73" s="123" t="s">
        <v>78</v>
      </c>
      <c r="AP73" s="50"/>
      <c r="AQ73" s="140"/>
      <c r="AR73" s="52"/>
      <c r="AS73" s="191"/>
      <c r="AT73" s="25" t="s">
        <v>50</v>
      </c>
      <c r="AU73" s="25" t="s">
        <v>80</v>
      </c>
      <c r="AV73" s="25">
        <f>COUNTIF($C$62:$AP$83,"QTE")</f>
        <v>0</v>
      </c>
      <c r="AW73" s="177">
        <f t="shared" si="2"/>
        <v>0</v>
      </c>
      <c r="AX73" s="52"/>
      <c r="AY73" s="25" t="s">
        <v>48</v>
      </c>
      <c r="AZ73" s="52"/>
      <c r="BA73" s="52"/>
      <c r="BB73" s="133"/>
    </row>
    <row r="74" spans="2:54" ht="15.5" x14ac:dyDescent="0.35">
      <c r="B74" s="138">
        <v>13</v>
      </c>
      <c r="C74" s="47"/>
      <c r="D74" s="47"/>
      <c r="E74" s="47"/>
      <c r="F74" s="47"/>
      <c r="G74" s="58"/>
      <c r="H74" s="58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58"/>
      <c r="T74" s="116" t="s">
        <v>78</v>
      </c>
      <c r="U74" s="47"/>
      <c r="V74" s="47"/>
      <c r="W74" s="47"/>
      <c r="X74" s="47"/>
      <c r="Y74" s="105" t="s">
        <v>34</v>
      </c>
      <c r="Z74" s="106" t="s">
        <v>34</v>
      </c>
      <c r="AA74" s="49"/>
      <c r="AB74" s="47"/>
      <c r="AC74" s="47"/>
      <c r="AD74" s="49"/>
      <c r="AE74" s="49"/>
      <c r="AF74" s="49"/>
      <c r="AG74" s="50"/>
      <c r="AH74" s="50"/>
      <c r="AI74" s="50"/>
      <c r="AJ74" s="50"/>
      <c r="AK74" s="50"/>
      <c r="AL74" s="50"/>
      <c r="AM74" s="50"/>
      <c r="AN74" s="50"/>
      <c r="AO74" s="124" t="s">
        <v>78</v>
      </c>
      <c r="AP74" s="47"/>
      <c r="AQ74" s="140"/>
      <c r="AR74" s="52"/>
      <c r="AS74" s="192"/>
      <c r="AT74" s="25" t="s">
        <v>51</v>
      </c>
      <c r="AU74" s="25" t="s">
        <v>85</v>
      </c>
      <c r="AV74" s="25">
        <f>COUNTIF($C$62:$AP$83,"QTEP")</f>
        <v>0</v>
      </c>
      <c r="AW74" s="177">
        <f t="shared" si="2"/>
        <v>0</v>
      </c>
      <c r="AX74" s="52"/>
      <c r="AY74" s="25" t="s">
        <v>48</v>
      </c>
      <c r="AZ74" s="52"/>
      <c r="BA74" s="52"/>
      <c r="BB74" s="133"/>
    </row>
    <row r="75" spans="2:54" ht="15.5" x14ac:dyDescent="0.35">
      <c r="B75" s="138">
        <v>14</v>
      </c>
      <c r="C75" s="47"/>
      <c r="D75" s="47"/>
      <c r="E75" s="47"/>
      <c r="F75" s="47"/>
      <c r="G75" s="58"/>
      <c r="H75" s="58"/>
      <c r="I75" s="47"/>
      <c r="J75" s="47"/>
      <c r="K75" s="47"/>
      <c r="L75" s="47"/>
      <c r="M75" s="47"/>
      <c r="N75" s="47"/>
      <c r="O75" s="47"/>
      <c r="P75" s="48"/>
      <c r="Q75" s="47"/>
      <c r="R75" s="47"/>
      <c r="S75" s="58"/>
      <c r="T75" s="116" t="s">
        <v>78</v>
      </c>
      <c r="U75" s="47"/>
      <c r="V75" s="47"/>
      <c r="W75" s="47"/>
      <c r="X75" s="47"/>
      <c r="Y75" s="107" t="s">
        <v>34</v>
      </c>
      <c r="Z75" s="108" t="s">
        <v>34</v>
      </c>
      <c r="AA75" s="47"/>
      <c r="AB75" s="47"/>
      <c r="AC75" s="47"/>
      <c r="AD75" s="47"/>
      <c r="AE75" s="47"/>
      <c r="AF75" s="49"/>
      <c r="AG75" s="50"/>
      <c r="AH75" s="50"/>
      <c r="AI75" s="50"/>
      <c r="AJ75" s="50"/>
      <c r="AK75" s="50"/>
      <c r="AL75" s="50"/>
      <c r="AM75" s="50"/>
      <c r="AN75" s="50"/>
      <c r="AO75" s="124" t="s">
        <v>78</v>
      </c>
      <c r="AP75" s="47"/>
      <c r="AQ75" s="140"/>
      <c r="AR75" s="52"/>
      <c r="AS75" s="193"/>
      <c r="AT75" s="31" t="s">
        <v>68</v>
      </c>
      <c r="AU75" s="25" t="s">
        <v>32</v>
      </c>
      <c r="AV75" s="25">
        <f>COUNTIF($C$62:$AP$83,"R1D")</f>
        <v>0</v>
      </c>
      <c r="AW75" s="177">
        <f t="shared" si="2"/>
        <v>0</v>
      </c>
      <c r="AX75" s="52"/>
      <c r="AY75" s="25" t="s">
        <v>33</v>
      </c>
      <c r="AZ75" s="52"/>
      <c r="BA75" s="52"/>
      <c r="BB75" s="133"/>
    </row>
    <row r="76" spans="2:54" ht="12.5" x14ac:dyDescent="0.25">
      <c r="B76" s="138">
        <v>15</v>
      </c>
      <c r="C76" s="64" t="s">
        <v>41</v>
      </c>
      <c r="D76" s="109" t="s">
        <v>43</v>
      </c>
      <c r="E76" s="110" t="s">
        <v>43</v>
      </c>
      <c r="F76" s="110" t="s">
        <v>43</v>
      </c>
      <c r="G76" s="111" t="s">
        <v>43</v>
      </c>
      <c r="H76" s="95" t="s">
        <v>41</v>
      </c>
      <c r="I76" s="95" t="s">
        <v>41</v>
      </c>
      <c r="J76" s="95" t="s">
        <v>41</v>
      </c>
      <c r="K76" s="95" t="s">
        <v>41</v>
      </c>
      <c r="L76" s="95" t="s">
        <v>41</v>
      </c>
      <c r="M76" s="95" t="s">
        <v>41</v>
      </c>
      <c r="N76" s="95" t="s">
        <v>41</v>
      </c>
      <c r="O76" s="95" t="s">
        <v>41</v>
      </c>
      <c r="P76" s="95" t="s">
        <v>41</v>
      </c>
      <c r="Q76" s="95" t="s">
        <v>41</v>
      </c>
      <c r="R76" s="95" t="s">
        <v>41</v>
      </c>
      <c r="S76" s="95" t="s">
        <v>41</v>
      </c>
      <c r="T76" s="95" t="s">
        <v>41</v>
      </c>
      <c r="U76" s="95" t="s">
        <v>41</v>
      </c>
      <c r="V76" s="95" t="s">
        <v>41</v>
      </c>
      <c r="W76" s="95" t="s">
        <v>41</v>
      </c>
      <c r="X76" s="95" t="s">
        <v>41</v>
      </c>
      <c r="Y76" s="95" t="s">
        <v>41</v>
      </c>
      <c r="Z76" s="95" t="s">
        <v>41</v>
      </c>
      <c r="AA76" s="95" t="s">
        <v>41</v>
      </c>
      <c r="AB76" s="95" t="s">
        <v>41</v>
      </c>
      <c r="AC76" s="95" t="s">
        <v>41</v>
      </c>
      <c r="AD76" s="95" t="s">
        <v>41</v>
      </c>
      <c r="AE76" s="95" t="s">
        <v>41</v>
      </c>
      <c r="AF76" s="95" t="s">
        <v>41</v>
      </c>
      <c r="AG76" s="95" t="s">
        <v>41</v>
      </c>
      <c r="AH76" s="95" t="s">
        <v>41</v>
      </c>
      <c r="AI76" s="95" t="s">
        <v>41</v>
      </c>
      <c r="AJ76" s="95" t="s">
        <v>41</v>
      </c>
      <c r="AK76" s="95" t="s">
        <v>41</v>
      </c>
      <c r="AL76" s="95" t="s">
        <v>41</v>
      </c>
      <c r="AM76" s="95" t="s">
        <v>41</v>
      </c>
      <c r="AN76" s="95" t="s">
        <v>41</v>
      </c>
      <c r="AO76" s="95" t="s">
        <v>41</v>
      </c>
      <c r="AP76" s="59" t="s">
        <v>41</v>
      </c>
      <c r="AQ76" s="140"/>
      <c r="AR76" s="52"/>
      <c r="AS76" s="194"/>
      <c r="AT76" s="31" t="s">
        <v>69</v>
      </c>
      <c r="AU76" s="25" t="s">
        <v>34</v>
      </c>
      <c r="AV76" s="25">
        <f>COUNTIF($C$62:$AP$83,"R1A")</f>
        <v>30</v>
      </c>
      <c r="AW76" s="177">
        <f t="shared" si="2"/>
        <v>16.304347826086957</v>
      </c>
      <c r="AX76" s="52"/>
      <c r="AY76" s="25" t="s">
        <v>33</v>
      </c>
      <c r="AZ76" s="52"/>
      <c r="BA76" s="52"/>
      <c r="BB76" s="133"/>
    </row>
    <row r="77" spans="2:54" ht="12.5" x14ac:dyDescent="0.25">
      <c r="B77" s="138">
        <v>16</v>
      </c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9"/>
      <c r="Q77" s="47"/>
      <c r="R77" s="47"/>
      <c r="S77" s="47"/>
      <c r="T77" s="50"/>
      <c r="U77" s="50"/>
      <c r="V77" s="50"/>
      <c r="W77" s="50"/>
      <c r="X77" s="50"/>
      <c r="Y77" s="50"/>
      <c r="Z77" s="50"/>
      <c r="AA77" s="50"/>
      <c r="AB77" s="47"/>
      <c r="AC77" s="47"/>
      <c r="AD77" s="47"/>
      <c r="AE77" s="47"/>
      <c r="AF77" s="47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140"/>
      <c r="AR77" s="52"/>
      <c r="AS77" s="195"/>
      <c r="AT77" s="31" t="s">
        <v>70</v>
      </c>
      <c r="AU77" s="25" t="s">
        <v>36</v>
      </c>
      <c r="AV77" s="25">
        <f>COUNTIF($C$62:$AP$83,"R2A")</f>
        <v>0</v>
      </c>
      <c r="AW77" s="177">
        <f t="shared" si="2"/>
        <v>0</v>
      </c>
      <c r="AX77" s="52"/>
      <c r="AY77" s="25" t="s">
        <v>33</v>
      </c>
      <c r="AZ77" s="52"/>
      <c r="BA77" s="52"/>
      <c r="BB77" s="133"/>
    </row>
    <row r="78" spans="2:54" ht="12.5" x14ac:dyDescent="0.25">
      <c r="B78" s="138">
        <v>17</v>
      </c>
      <c r="C78" s="47"/>
      <c r="D78" s="49"/>
      <c r="E78" s="47"/>
      <c r="F78" s="47"/>
      <c r="G78" s="47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50"/>
      <c r="U78" s="50"/>
      <c r="V78" s="50"/>
      <c r="W78" s="50"/>
      <c r="X78" s="50"/>
      <c r="Y78" s="50"/>
      <c r="Z78" s="50"/>
      <c r="AA78" s="50"/>
      <c r="AB78" s="49"/>
      <c r="AC78" s="49"/>
      <c r="AD78" s="49"/>
      <c r="AE78" s="49"/>
      <c r="AF78" s="49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140"/>
      <c r="AR78" s="52"/>
      <c r="AS78" s="196"/>
      <c r="AT78" s="25" t="s">
        <v>71</v>
      </c>
      <c r="AU78" s="25" t="s">
        <v>37</v>
      </c>
      <c r="AV78" s="25">
        <f>COUNTIF($C$62:$AP$83,"R3A")</f>
        <v>0</v>
      </c>
      <c r="AW78" s="177">
        <f t="shared" si="2"/>
        <v>0</v>
      </c>
      <c r="AX78" s="52"/>
      <c r="AY78" s="25" t="s">
        <v>33</v>
      </c>
      <c r="AZ78" s="52"/>
      <c r="BA78" s="52"/>
      <c r="BB78" s="133"/>
    </row>
    <row r="79" spans="2:54" ht="12.5" x14ac:dyDescent="0.25">
      <c r="B79" s="138">
        <v>18</v>
      </c>
      <c r="C79" s="47"/>
      <c r="D79" s="49"/>
      <c r="E79" s="49"/>
      <c r="F79" s="47"/>
      <c r="G79" s="47"/>
      <c r="H79" s="49"/>
      <c r="I79" s="49"/>
      <c r="J79" s="49"/>
      <c r="K79" s="49"/>
      <c r="L79" s="50"/>
      <c r="M79" s="50"/>
      <c r="N79" s="50"/>
      <c r="O79" s="50"/>
      <c r="P79" s="49"/>
      <c r="Q79" s="49"/>
      <c r="R79" s="49"/>
      <c r="S79" s="49"/>
      <c r="T79" s="50"/>
      <c r="U79" s="50"/>
      <c r="V79" s="50"/>
      <c r="W79" s="50"/>
      <c r="X79" s="50"/>
      <c r="Y79" s="50"/>
      <c r="Z79" s="50"/>
      <c r="AA79" s="50"/>
      <c r="AB79" s="49"/>
      <c r="AC79" s="49"/>
      <c r="AD79" s="49"/>
      <c r="AE79" s="49"/>
      <c r="AF79" s="49"/>
      <c r="AG79" s="50"/>
      <c r="AH79" s="50"/>
      <c r="AI79" s="50"/>
      <c r="AJ79" s="50"/>
      <c r="AK79" s="50"/>
      <c r="AL79" s="50"/>
      <c r="AM79" s="50"/>
      <c r="AN79" s="50"/>
      <c r="AO79" s="50"/>
      <c r="AP79" s="50"/>
      <c r="AQ79" s="140"/>
      <c r="AR79" s="52"/>
      <c r="AS79" s="197"/>
      <c r="AT79" s="25" t="s">
        <v>72</v>
      </c>
      <c r="AU79" s="25" t="s">
        <v>38</v>
      </c>
      <c r="AV79" s="25">
        <f>COUNTIF($C$62:$AP$83,"BD")</f>
        <v>0</v>
      </c>
      <c r="AW79" s="177">
        <f t="shared" si="2"/>
        <v>0</v>
      </c>
      <c r="AX79" s="52"/>
      <c r="AY79" s="25" t="s">
        <v>33</v>
      </c>
      <c r="AZ79" s="52"/>
      <c r="BA79" s="52"/>
      <c r="BB79" s="133"/>
    </row>
    <row r="80" spans="2:54" ht="12.5" x14ac:dyDescent="0.25">
      <c r="B80" s="138">
        <v>19</v>
      </c>
      <c r="C80" s="50"/>
      <c r="D80" s="50"/>
      <c r="E80" s="58"/>
      <c r="F80" s="49"/>
      <c r="G80" s="49"/>
      <c r="H80" s="103" t="s">
        <v>34</v>
      </c>
      <c r="I80" s="104" t="s">
        <v>34</v>
      </c>
      <c r="J80" s="49"/>
      <c r="K80" s="49"/>
      <c r="L80" s="50"/>
      <c r="M80" s="50"/>
      <c r="N80" s="50"/>
      <c r="O80" s="50"/>
      <c r="P80" s="47"/>
      <c r="Q80" s="49"/>
      <c r="R80" s="49"/>
      <c r="S80" s="49"/>
      <c r="T80" s="50"/>
      <c r="U80" s="50"/>
      <c r="V80" s="50"/>
      <c r="W80" s="50"/>
      <c r="X80" s="58"/>
      <c r="Y80" s="58"/>
      <c r="Z80" s="103" t="s">
        <v>34</v>
      </c>
      <c r="AA80" s="104" t="s">
        <v>34</v>
      </c>
      <c r="AB80" s="49"/>
      <c r="AC80" s="49"/>
      <c r="AD80" s="49"/>
      <c r="AE80" s="49"/>
      <c r="AF80" s="49"/>
      <c r="AG80" s="47"/>
      <c r="AH80" s="47"/>
      <c r="AI80" s="47"/>
      <c r="AJ80" s="50"/>
      <c r="AK80" s="112" t="s">
        <v>86</v>
      </c>
      <c r="AL80" s="50"/>
      <c r="AM80" s="50"/>
      <c r="AN80" s="50"/>
      <c r="AO80" s="78" t="s">
        <v>84</v>
      </c>
      <c r="AP80" s="79" t="s">
        <v>84</v>
      </c>
      <c r="AQ80" s="140"/>
      <c r="AR80" s="52"/>
      <c r="AS80" s="198"/>
      <c r="AT80" s="25" t="s">
        <v>73</v>
      </c>
      <c r="AU80" s="25" t="s">
        <v>39</v>
      </c>
      <c r="AV80" s="25">
        <f>COUNTIF($C$62:$AP$83,"BA")</f>
        <v>0</v>
      </c>
      <c r="AW80" s="177">
        <f t="shared" si="2"/>
        <v>0</v>
      </c>
      <c r="AX80" s="52"/>
      <c r="AY80" s="25" t="s">
        <v>33</v>
      </c>
      <c r="AZ80" s="52"/>
      <c r="BA80" s="52"/>
      <c r="BB80" s="133"/>
    </row>
    <row r="81" spans="2:54" ht="12.5" x14ac:dyDescent="0.25">
      <c r="B81" s="138">
        <v>20</v>
      </c>
      <c r="C81" s="49"/>
      <c r="D81" s="58"/>
      <c r="E81" s="58"/>
      <c r="F81" s="49"/>
      <c r="G81" s="49"/>
      <c r="H81" s="105" t="s">
        <v>34</v>
      </c>
      <c r="I81" s="106" t="s">
        <v>34</v>
      </c>
      <c r="J81" s="47"/>
      <c r="K81" s="62"/>
      <c r="L81" s="62"/>
      <c r="M81" s="62"/>
      <c r="N81" s="62"/>
      <c r="O81" s="50"/>
      <c r="P81" s="47"/>
      <c r="Q81" s="49"/>
      <c r="R81" s="49"/>
      <c r="S81" s="49"/>
      <c r="T81" s="50"/>
      <c r="U81" s="50"/>
      <c r="V81" s="50"/>
      <c r="W81" s="50"/>
      <c r="X81" s="58"/>
      <c r="Y81" s="58"/>
      <c r="Z81" s="105" t="s">
        <v>34</v>
      </c>
      <c r="AA81" s="106" t="s">
        <v>34</v>
      </c>
      <c r="AB81" s="49"/>
      <c r="AC81" s="49"/>
      <c r="AD81" s="49"/>
      <c r="AE81" s="49"/>
      <c r="AF81" s="49"/>
      <c r="AG81" s="47"/>
      <c r="AH81" s="47"/>
      <c r="AI81" s="47"/>
      <c r="AJ81" s="50"/>
      <c r="AK81" s="113" t="s">
        <v>76</v>
      </c>
      <c r="AL81" s="50"/>
      <c r="AM81" s="50"/>
      <c r="AN81" s="50"/>
      <c r="AO81" s="80" t="s">
        <v>84</v>
      </c>
      <c r="AP81" s="81" t="s">
        <v>84</v>
      </c>
      <c r="AQ81" s="140"/>
      <c r="AR81" s="52"/>
      <c r="AS81" s="132"/>
      <c r="AT81" s="52"/>
      <c r="AU81" s="52"/>
      <c r="AV81" s="52"/>
      <c r="AW81" s="133"/>
      <c r="AX81" s="52"/>
      <c r="AY81" s="51"/>
      <c r="AZ81" s="52"/>
      <c r="BA81" s="52"/>
      <c r="BB81" s="133"/>
    </row>
    <row r="82" spans="2:54" ht="13" thickBot="1" x14ac:dyDescent="0.3">
      <c r="B82" s="138">
        <v>21</v>
      </c>
      <c r="C82" s="49"/>
      <c r="D82" s="58"/>
      <c r="E82" s="58"/>
      <c r="F82" s="49"/>
      <c r="G82" s="49"/>
      <c r="H82" s="107" t="s">
        <v>34</v>
      </c>
      <c r="I82" s="108" t="s">
        <v>34</v>
      </c>
      <c r="J82" s="49"/>
      <c r="K82" s="49"/>
      <c r="L82" s="50"/>
      <c r="M82" s="50"/>
      <c r="N82" s="50"/>
      <c r="O82" s="50"/>
      <c r="P82" s="47"/>
      <c r="Q82" s="49"/>
      <c r="R82" s="49"/>
      <c r="S82" s="49"/>
      <c r="T82" s="50"/>
      <c r="U82" s="50"/>
      <c r="V82" s="50"/>
      <c r="W82" s="50"/>
      <c r="X82" s="58"/>
      <c r="Y82" s="58"/>
      <c r="Z82" s="107" t="s">
        <v>34</v>
      </c>
      <c r="AA82" s="108" t="s">
        <v>34</v>
      </c>
      <c r="AB82" s="49"/>
      <c r="AC82" s="49"/>
      <c r="AD82" s="49"/>
      <c r="AE82" s="49"/>
      <c r="AF82" s="49"/>
      <c r="AG82" s="47"/>
      <c r="AH82" s="47"/>
      <c r="AI82" s="47"/>
      <c r="AJ82" s="50"/>
      <c r="AK82" s="114" t="s">
        <v>76</v>
      </c>
      <c r="AL82" s="50"/>
      <c r="AM82" s="50"/>
      <c r="AN82" s="50"/>
      <c r="AO82" s="82" t="s">
        <v>84</v>
      </c>
      <c r="AP82" s="83" t="s">
        <v>84</v>
      </c>
      <c r="AQ82" s="140"/>
      <c r="AR82" s="52"/>
      <c r="AS82" s="199"/>
      <c r="AT82" s="152"/>
      <c r="AU82" s="200" t="s">
        <v>53</v>
      </c>
      <c r="AV82" s="152">
        <f>SUM(AV60:AV80)</f>
        <v>181</v>
      </c>
      <c r="AW82" s="153"/>
      <c r="AX82" s="52"/>
      <c r="AY82" s="51"/>
      <c r="AZ82" s="52"/>
      <c r="BA82" s="52"/>
      <c r="BB82" s="133"/>
    </row>
    <row r="83" spans="2:54" ht="12.5" x14ac:dyDescent="0.25">
      <c r="B83" s="138">
        <v>22</v>
      </c>
      <c r="C83" s="64" t="s">
        <v>41</v>
      </c>
      <c r="D83" s="95" t="s">
        <v>41</v>
      </c>
      <c r="E83" s="95" t="s">
        <v>41</v>
      </c>
      <c r="F83" s="95" t="s">
        <v>41</v>
      </c>
      <c r="G83" s="95" t="s">
        <v>41</v>
      </c>
      <c r="H83" s="95" t="s">
        <v>41</v>
      </c>
      <c r="I83" s="95" t="s">
        <v>41</v>
      </c>
      <c r="J83" s="95" t="s">
        <v>41</v>
      </c>
      <c r="K83" s="95" t="s">
        <v>41</v>
      </c>
      <c r="L83" s="95" t="s">
        <v>41</v>
      </c>
      <c r="M83" s="95" t="s">
        <v>41</v>
      </c>
      <c r="N83" s="95" t="s">
        <v>41</v>
      </c>
      <c r="O83" s="95" t="s">
        <v>41</v>
      </c>
      <c r="P83" s="95" t="s">
        <v>41</v>
      </c>
      <c r="Q83" s="95" t="s">
        <v>41</v>
      </c>
      <c r="R83" s="95" t="s">
        <v>41</v>
      </c>
      <c r="S83" s="95" t="s">
        <v>41</v>
      </c>
      <c r="T83" s="95" t="s">
        <v>41</v>
      </c>
      <c r="U83" s="95" t="s">
        <v>41</v>
      </c>
      <c r="V83" s="95" t="s">
        <v>41</v>
      </c>
      <c r="W83" s="95" t="s">
        <v>41</v>
      </c>
      <c r="X83" s="95" t="s">
        <v>41</v>
      </c>
      <c r="Y83" s="95" t="s">
        <v>41</v>
      </c>
      <c r="Z83" s="95" t="s">
        <v>41</v>
      </c>
      <c r="AA83" s="95" t="s">
        <v>41</v>
      </c>
      <c r="AB83" s="95" t="s">
        <v>41</v>
      </c>
      <c r="AC83" s="95" t="s">
        <v>41</v>
      </c>
      <c r="AD83" s="95" t="s">
        <v>41</v>
      </c>
      <c r="AE83" s="95" t="s">
        <v>41</v>
      </c>
      <c r="AF83" s="95" t="s">
        <v>41</v>
      </c>
      <c r="AG83" s="95" t="s">
        <v>41</v>
      </c>
      <c r="AH83" s="95" t="s">
        <v>41</v>
      </c>
      <c r="AI83" s="95" t="s">
        <v>41</v>
      </c>
      <c r="AJ83" s="95" t="s">
        <v>41</v>
      </c>
      <c r="AK83" s="96" t="s">
        <v>41</v>
      </c>
      <c r="AL83" s="95" t="s">
        <v>41</v>
      </c>
      <c r="AM83" s="95" t="s">
        <v>41</v>
      </c>
      <c r="AN83" s="95" t="s">
        <v>41</v>
      </c>
      <c r="AO83" s="96" t="s">
        <v>41</v>
      </c>
      <c r="AP83" s="102" t="s">
        <v>41</v>
      </c>
      <c r="AQ83" s="140"/>
      <c r="AR83" s="52"/>
      <c r="AS83" s="52"/>
      <c r="AT83" s="52"/>
      <c r="AU83" s="52"/>
      <c r="AV83" s="52"/>
      <c r="AW83" s="52"/>
      <c r="AX83" s="52"/>
      <c r="AY83" s="52"/>
      <c r="AZ83" s="52"/>
      <c r="BA83" s="52"/>
      <c r="BB83" s="133"/>
    </row>
    <row r="84" spans="2:54" ht="13" x14ac:dyDescent="0.3">
      <c r="B84" s="141"/>
      <c r="C84" s="142"/>
      <c r="D84" s="142"/>
      <c r="E84" s="142"/>
      <c r="F84" s="142"/>
      <c r="G84" s="142"/>
      <c r="H84" s="142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2"/>
      <c r="AI84" s="142"/>
      <c r="AJ84" s="142"/>
      <c r="AK84" s="142"/>
      <c r="AL84" s="142"/>
      <c r="AM84" s="142"/>
      <c r="AN84" s="142"/>
      <c r="AO84" s="142"/>
      <c r="AP84" s="142"/>
      <c r="AQ84" s="142"/>
      <c r="AR84" s="52"/>
      <c r="AS84" s="52"/>
      <c r="AT84" s="52"/>
      <c r="AU84" s="52"/>
      <c r="AV84" s="52"/>
      <c r="AW84" s="52"/>
      <c r="AX84" s="31"/>
      <c r="AY84" s="23" t="s">
        <v>54</v>
      </c>
      <c r="AZ84" s="23" t="s">
        <v>55</v>
      </c>
      <c r="BA84" s="25" t="s">
        <v>28</v>
      </c>
      <c r="BB84" s="133"/>
    </row>
    <row r="85" spans="2:54" ht="12.5" x14ac:dyDescent="0.25">
      <c r="B85" s="132"/>
      <c r="C85" s="143"/>
      <c r="D85" s="143"/>
      <c r="E85" s="143"/>
      <c r="F85" s="143"/>
      <c r="G85" s="143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3"/>
      <c r="AG85" s="143"/>
      <c r="AH85" s="143"/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2"/>
      <c r="AT85" s="52"/>
      <c r="AU85" s="52"/>
      <c r="AV85" s="52"/>
      <c r="AW85" s="52"/>
      <c r="AX85" s="39" t="s">
        <v>56</v>
      </c>
      <c r="AY85" s="25" t="s">
        <v>40</v>
      </c>
      <c r="AZ85" s="31">
        <f>SUM(AV62)</f>
        <v>102</v>
      </c>
      <c r="BA85" s="31">
        <f>(AZ85/$AV$27)*100</f>
        <v>55.434782608695656</v>
      </c>
      <c r="BB85" s="133"/>
    </row>
    <row r="86" spans="2:54" ht="12.5" x14ac:dyDescent="0.25">
      <c r="B86" s="144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2"/>
      <c r="AV86" s="52"/>
      <c r="AW86" s="52"/>
      <c r="AX86" s="39" t="s">
        <v>57</v>
      </c>
      <c r="AY86" s="25" t="s">
        <v>58</v>
      </c>
      <c r="AZ86" s="31">
        <f>SUM(AV63:AV70)</f>
        <v>10</v>
      </c>
      <c r="BA86" s="31">
        <f>(AZ86/$AV$27)*100</f>
        <v>5.4347826086956523</v>
      </c>
      <c r="BB86" s="133"/>
    </row>
    <row r="87" spans="2:54" ht="12.5" x14ac:dyDescent="0.25">
      <c r="B87" s="13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39" t="s">
        <v>59</v>
      </c>
      <c r="AY87" s="25" t="s">
        <v>60</v>
      </c>
      <c r="AZ87" s="31">
        <f>SUM(AV75:AV80)</f>
        <v>30</v>
      </c>
      <c r="BA87" s="31">
        <f t="shared" ref="BA87:BA88" si="3">(AZ87/$AV$27)*100</f>
        <v>16.304347826086957</v>
      </c>
      <c r="BB87" s="133"/>
    </row>
    <row r="88" spans="2:54" ht="12.5" x14ac:dyDescent="0.25">
      <c r="B88" s="145"/>
      <c r="C88" s="143"/>
      <c r="D88" s="143"/>
      <c r="E88" s="143"/>
      <c r="F88" s="143"/>
      <c r="G88" s="143"/>
      <c r="H88" s="143"/>
      <c r="I88" s="143"/>
      <c r="J88" s="143"/>
      <c r="K88" s="143"/>
      <c r="L88" s="143"/>
      <c r="M88" s="143"/>
      <c r="N88" s="143"/>
      <c r="O88" s="143"/>
      <c r="P88" s="52"/>
      <c r="Q88" s="143"/>
      <c r="R88" s="143"/>
      <c r="S88" s="143"/>
      <c r="T88" s="143"/>
      <c r="U88" s="143"/>
      <c r="V88" s="143"/>
      <c r="W88" s="143"/>
      <c r="X88" s="143"/>
      <c r="Y88" s="143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39" t="s">
        <v>61</v>
      </c>
      <c r="AY88" s="25" t="s">
        <v>62</v>
      </c>
      <c r="AZ88" s="31">
        <f>SUM(AV71:AV74)</f>
        <v>15</v>
      </c>
      <c r="BA88" s="31">
        <f t="shared" si="3"/>
        <v>8.1521739130434785</v>
      </c>
      <c r="BB88" s="133"/>
    </row>
    <row r="89" spans="2:54" ht="12.5" x14ac:dyDescent="0.25">
      <c r="B89" s="145"/>
      <c r="C89" s="143"/>
      <c r="D89" s="143"/>
      <c r="E89" s="143"/>
      <c r="F89" s="143"/>
      <c r="G89" s="146"/>
      <c r="H89" s="143"/>
      <c r="I89" s="143"/>
      <c r="J89" s="146"/>
      <c r="K89" s="143"/>
      <c r="L89" s="143"/>
      <c r="M89" s="146"/>
      <c r="N89" s="143"/>
      <c r="O89" s="143"/>
      <c r="P89" s="52"/>
      <c r="Q89" s="143"/>
      <c r="R89" s="143"/>
      <c r="S89" s="143"/>
      <c r="T89" s="143"/>
      <c r="U89" s="143"/>
      <c r="V89" s="143"/>
      <c r="W89" s="143"/>
      <c r="X89" s="143"/>
      <c r="Y89" s="143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52"/>
      <c r="AL89" s="52"/>
      <c r="AM89" s="52"/>
      <c r="AN89" s="52"/>
      <c r="AO89" s="52"/>
      <c r="AP89" s="52"/>
      <c r="AQ89" s="52"/>
      <c r="AR89" s="52"/>
      <c r="AS89" s="52"/>
      <c r="AT89" s="52"/>
      <c r="AU89" s="52"/>
      <c r="AV89" s="52"/>
      <c r="AW89" s="52"/>
      <c r="AX89" s="147"/>
      <c r="AY89" s="52"/>
      <c r="AZ89" s="52"/>
      <c r="BA89" s="52"/>
      <c r="BB89" s="133"/>
    </row>
    <row r="90" spans="2:54" ht="12.5" x14ac:dyDescent="0.25">
      <c r="B90" s="148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52"/>
      <c r="AJ90" s="52"/>
      <c r="AK90" s="52"/>
      <c r="AL90" s="52"/>
      <c r="AM90" s="52"/>
      <c r="AN90" s="52"/>
      <c r="AO90" s="52"/>
      <c r="AP90" s="52"/>
      <c r="AQ90" s="52"/>
      <c r="AR90" s="52"/>
      <c r="AS90" s="52"/>
      <c r="AT90" s="52"/>
      <c r="AU90" s="52"/>
      <c r="AV90" s="52"/>
      <c r="AW90" s="52"/>
      <c r="AX90" s="52"/>
      <c r="AY90" s="52"/>
      <c r="AZ90" s="52"/>
      <c r="BA90" s="52"/>
      <c r="BB90" s="133"/>
    </row>
    <row r="91" spans="2:54" ht="12.5" x14ac:dyDescent="0.25">
      <c r="B91" s="149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7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2"/>
      <c r="AV91" s="52"/>
      <c r="AW91" s="52"/>
      <c r="AX91" s="52"/>
      <c r="AY91" s="52"/>
      <c r="AZ91" s="52"/>
      <c r="BA91" s="52"/>
      <c r="BB91" s="133"/>
    </row>
    <row r="92" spans="2:54" ht="12.5" x14ac:dyDescent="0.25">
      <c r="B92" s="137"/>
      <c r="C92" s="125"/>
      <c r="D92" s="125"/>
      <c r="E92" s="125"/>
      <c r="F92" s="125"/>
      <c r="G92" s="125"/>
      <c r="H92" s="125"/>
      <c r="I92" s="125"/>
      <c r="J92" s="125"/>
      <c r="K92" s="125"/>
      <c r="L92" s="125"/>
      <c r="M92" s="125"/>
      <c r="N92" s="125"/>
      <c r="O92" s="125"/>
      <c r="P92" s="125"/>
      <c r="Q92" s="18"/>
      <c r="R92" s="49"/>
      <c r="S92" s="47"/>
      <c r="T92" s="49"/>
      <c r="U92" s="47"/>
      <c r="V92" s="47"/>
      <c r="W92" s="47"/>
      <c r="X92" s="49"/>
      <c r="Y92" s="49"/>
      <c r="Z92" s="49"/>
      <c r="AA92" s="49"/>
      <c r="AB92" s="47"/>
      <c r="AC92" s="47"/>
      <c r="AD92" s="47"/>
      <c r="AE92" s="47"/>
      <c r="AF92" s="47"/>
      <c r="AG92" s="49"/>
      <c r="AH92" s="47"/>
      <c r="AI92" s="52"/>
      <c r="AJ92" s="52"/>
      <c r="AK92" s="52"/>
      <c r="AL92" s="52"/>
      <c r="AM92" s="52"/>
      <c r="AN92" s="52"/>
      <c r="AO92" s="52"/>
      <c r="AP92" s="52"/>
      <c r="AQ92" s="52"/>
      <c r="AR92" s="52"/>
      <c r="AS92" s="52"/>
      <c r="AT92" s="52"/>
      <c r="AU92" s="52"/>
      <c r="AV92" s="52"/>
      <c r="AW92" s="52"/>
      <c r="AX92" s="52"/>
      <c r="AY92" s="52"/>
      <c r="AZ92" s="52"/>
      <c r="BA92" s="52"/>
      <c r="BB92" s="133"/>
    </row>
    <row r="93" spans="2:54" ht="12.5" x14ac:dyDescent="0.25">
      <c r="B93" s="137"/>
      <c r="C93" s="125"/>
      <c r="D93" s="125"/>
      <c r="E93" s="125"/>
      <c r="F93" s="125"/>
      <c r="G93" s="125"/>
      <c r="H93" s="125"/>
      <c r="I93" s="125"/>
      <c r="J93" s="125"/>
      <c r="K93" s="125"/>
      <c r="L93" s="125"/>
      <c r="M93" s="125"/>
      <c r="N93" s="125"/>
      <c r="O93" s="125"/>
      <c r="P93" s="125"/>
      <c r="Q93" s="18"/>
      <c r="R93" s="49"/>
      <c r="S93" s="47"/>
      <c r="T93" s="49"/>
      <c r="U93" s="49"/>
      <c r="V93" s="47"/>
      <c r="W93" s="47"/>
      <c r="X93" s="49"/>
      <c r="Y93" s="49"/>
      <c r="Z93" s="49"/>
      <c r="AA93" s="49"/>
      <c r="AB93" s="47"/>
      <c r="AC93" s="47"/>
      <c r="AD93" s="47"/>
      <c r="AE93" s="47"/>
      <c r="AF93" s="47"/>
      <c r="AG93" s="49"/>
      <c r="AH93" s="47"/>
      <c r="AI93" s="52"/>
      <c r="AJ93" s="52"/>
      <c r="AK93" s="52"/>
      <c r="AL93" s="52"/>
      <c r="AM93" s="52"/>
      <c r="AN93" s="52"/>
      <c r="AO93" s="52"/>
      <c r="AP93" s="52"/>
      <c r="AQ93" s="52"/>
      <c r="AR93" s="52"/>
      <c r="AS93" s="52"/>
      <c r="AT93" s="52"/>
      <c r="AU93" s="52"/>
      <c r="AV93" s="52"/>
      <c r="AW93" s="52"/>
      <c r="AX93" s="52"/>
      <c r="AY93" s="52"/>
      <c r="AZ93" s="52"/>
      <c r="BA93" s="52"/>
      <c r="BB93" s="133"/>
    </row>
    <row r="94" spans="2:54" ht="12.5" x14ac:dyDescent="0.25">
      <c r="B94" s="137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7"/>
      <c r="AI94" s="52"/>
      <c r="AJ94" s="52"/>
      <c r="AK94" s="52"/>
      <c r="AL94" s="52"/>
      <c r="AM94" s="52"/>
      <c r="AN94" s="52"/>
      <c r="AO94" s="52"/>
      <c r="AP94" s="52"/>
      <c r="AQ94" s="52"/>
      <c r="AR94" s="52"/>
      <c r="AS94" s="52"/>
      <c r="AT94" s="52"/>
      <c r="AU94" s="52"/>
      <c r="AV94" s="52"/>
      <c r="AW94" s="52"/>
      <c r="AX94" s="52"/>
      <c r="AY94" s="52"/>
      <c r="AZ94" s="52"/>
      <c r="BA94" s="52"/>
      <c r="BB94" s="133"/>
    </row>
    <row r="95" spans="2:54" ht="12.5" x14ac:dyDescent="0.25">
      <c r="B95" s="149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7"/>
      <c r="AI95" s="52"/>
      <c r="AJ95" s="52"/>
      <c r="AK95" s="52"/>
      <c r="AL95" s="52"/>
      <c r="AM95" s="52"/>
      <c r="AN95" s="52"/>
      <c r="AO95" s="52"/>
      <c r="AP95" s="52"/>
      <c r="AQ95" s="52"/>
      <c r="AR95" s="52"/>
      <c r="AS95" s="52"/>
      <c r="AT95" s="52"/>
      <c r="AU95" s="52"/>
      <c r="AV95" s="52"/>
      <c r="AW95" s="52"/>
      <c r="AX95" s="52"/>
      <c r="AY95" s="52"/>
      <c r="AZ95" s="52"/>
      <c r="BA95" s="52"/>
      <c r="BB95" s="133"/>
    </row>
    <row r="96" spans="2:54" ht="12.5" x14ac:dyDescent="0.25">
      <c r="B96" s="137"/>
      <c r="C96" s="125"/>
      <c r="D96" s="125"/>
      <c r="E96" s="125"/>
      <c r="F96" s="125"/>
      <c r="G96" s="125"/>
      <c r="H96" s="125"/>
      <c r="I96" s="125"/>
      <c r="J96" s="125"/>
      <c r="K96" s="125"/>
      <c r="L96" s="125"/>
      <c r="M96" s="125"/>
      <c r="N96" s="125"/>
      <c r="O96" s="125"/>
      <c r="P96" s="125"/>
      <c r="Q96" s="18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7"/>
      <c r="AG96" s="49"/>
      <c r="AH96" s="47"/>
      <c r="AI96" s="52"/>
      <c r="AJ96" s="52"/>
      <c r="AK96" s="52"/>
      <c r="AL96" s="52"/>
      <c r="AM96" s="52"/>
      <c r="AN96" s="52"/>
      <c r="AO96" s="52"/>
      <c r="AP96" s="52"/>
      <c r="AQ96" s="52"/>
      <c r="AR96" s="52"/>
      <c r="AS96" s="52"/>
      <c r="AT96" s="52"/>
      <c r="AU96" s="52"/>
      <c r="AV96" s="52"/>
      <c r="AW96" s="52"/>
      <c r="AX96" s="52"/>
      <c r="AY96" s="52"/>
      <c r="AZ96" s="52"/>
      <c r="BA96" s="52"/>
      <c r="BB96" s="133"/>
    </row>
    <row r="97" spans="2:54" ht="12.5" x14ac:dyDescent="0.25">
      <c r="B97" s="137"/>
      <c r="C97" s="125"/>
      <c r="D97" s="125"/>
      <c r="E97" s="125"/>
      <c r="F97" s="125"/>
      <c r="G97" s="125"/>
      <c r="H97" s="125"/>
      <c r="I97" s="125"/>
      <c r="J97" s="125"/>
      <c r="K97" s="125"/>
      <c r="L97" s="125"/>
      <c r="M97" s="125"/>
      <c r="N97" s="125"/>
      <c r="O97" s="125"/>
      <c r="P97" s="125"/>
      <c r="Q97" s="18"/>
      <c r="R97" s="49"/>
      <c r="S97" s="47"/>
      <c r="T97" s="47"/>
      <c r="U97" s="47"/>
      <c r="V97" s="47"/>
      <c r="W97" s="47"/>
      <c r="X97" s="47"/>
      <c r="Y97" s="49"/>
      <c r="Z97" s="47"/>
      <c r="AA97" s="47"/>
      <c r="AB97" s="47"/>
      <c r="AC97" s="47"/>
      <c r="AD97" s="47"/>
      <c r="AE97" s="47"/>
      <c r="AF97" s="49"/>
      <c r="AG97" s="49"/>
      <c r="AH97" s="47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52"/>
      <c r="AU97" s="52"/>
      <c r="AV97" s="52"/>
      <c r="AW97" s="52"/>
      <c r="AX97" s="52"/>
      <c r="AY97" s="52"/>
      <c r="AZ97" s="52"/>
      <c r="BA97" s="52"/>
      <c r="BB97" s="133"/>
    </row>
    <row r="98" spans="2:54" ht="12.5" x14ac:dyDescent="0.25">
      <c r="B98" s="137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7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  <c r="AT98" s="52"/>
      <c r="AU98" s="52"/>
      <c r="AV98" s="52"/>
      <c r="AW98" s="52"/>
      <c r="AX98" s="52"/>
      <c r="AY98" s="52"/>
      <c r="AZ98" s="52"/>
      <c r="BA98" s="52"/>
      <c r="BB98" s="133"/>
    </row>
    <row r="99" spans="2:54" ht="12.5" x14ac:dyDescent="0.25">
      <c r="B99" s="149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49"/>
      <c r="S99" s="49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7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  <c r="AT99" s="52"/>
      <c r="AU99" s="52"/>
      <c r="AV99" s="52"/>
      <c r="AW99" s="52"/>
      <c r="AX99" s="52"/>
      <c r="AY99" s="52"/>
      <c r="AZ99" s="52"/>
      <c r="BA99" s="52"/>
      <c r="BB99" s="133"/>
    </row>
    <row r="100" spans="2:54" ht="12.5" x14ac:dyDescent="0.25">
      <c r="B100" s="137"/>
      <c r="C100" s="125"/>
      <c r="D100" s="125"/>
      <c r="E100" s="125"/>
      <c r="F100" s="125"/>
      <c r="G100" s="125"/>
      <c r="H100" s="125"/>
      <c r="I100" s="125"/>
      <c r="J100" s="125"/>
      <c r="K100" s="125"/>
      <c r="L100" s="125"/>
      <c r="M100" s="125"/>
      <c r="N100" s="125"/>
      <c r="O100" s="125"/>
      <c r="P100" s="125"/>
      <c r="Q100" s="18"/>
      <c r="R100" s="49"/>
      <c r="S100" s="47"/>
      <c r="T100" s="47"/>
      <c r="U100" s="47"/>
      <c r="V100" s="47"/>
      <c r="W100" s="49"/>
      <c r="X100" s="49"/>
      <c r="Y100" s="49"/>
      <c r="Z100" s="47"/>
      <c r="AA100" s="47"/>
      <c r="AB100" s="47"/>
      <c r="AC100" s="47"/>
      <c r="AD100" s="47"/>
      <c r="AE100" s="47"/>
      <c r="AF100" s="47"/>
      <c r="AG100" s="49"/>
      <c r="AH100" s="47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  <c r="AT100" s="52"/>
      <c r="AU100" s="52"/>
      <c r="AV100" s="52"/>
      <c r="AW100" s="52"/>
      <c r="AX100" s="52"/>
      <c r="AY100" s="52"/>
      <c r="AZ100" s="52"/>
      <c r="BA100" s="52"/>
      <c r="BB100" s="133"/>
    </row>
    <row r="101" spans="2:54" ht="12.5" x14ac:dyDescent="0.25">
      <c r="B101" s="137"/>
      <c r="C101" s="125"/>
      <c r="D101" s="125"/>
      <c r="E101" s="125"/>
      <c r="F101" s="125"/>
      <c r="G101" s="125"/>
      <c r="H101" s="125"/>
      <c r="I101" s="125"/>
      <c r="J101" s="125"/>
      <c r="K101" s="125"/>
      <c r="L101" s="125"/>
      <c r="M101" s="125"/>
      <c r="N101" s="125"/>
      <c r="O101" s="125"/>
      <c r="P101" s="125"/>
      <c r="Q101" s="18"/>
      <c r="R101" s="49"/>
      <c r="S101" s="47"/>
      <c r="T101" s="47"/>
      <c r="U101" s="49"/>
      <c r="V101" s="47"/>
      <c r="W101" s="49"/>
      <c r="X101" s="49"/>
      <c r="Y101" s="49"/>
      <c r="Z101" s="47"/>
      <c r="AA101" s="47"/>
      <c r="AB101" s="47"/>
      <c r="AC101" s="47"/>
      <c r="AD101" s="47"/>
      <c r="AE101" s="47"/>
      <c r="AF101" s="47"/>
      <c r="AG101" s="49"/>
      <c r="AH101" s="47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  <c r="AT101" s="52"/>
      <c r="AU101" s="52"/>
      <c r="AV101" s="52"/>
      <c r="AW101" s="52"/>
      <c r="AX101" s="52"/>
      <c r="AY101" s="52"/>
      <c r="AZ101" s="52"/>
      <c r="BA101" s="52"/>
      <c r="BB101" s="133"/>
    </row>
    <row r="102" spans="2:54" ht="12.5" x14ac:dyDescent="0.25">
      <c r="B102" s="137"/>
      <c r="C102" s="125"/>
      <c r="D102" s="125"/>
      <c r="E102" s="125"/>
      <c r="F102" s="125"/>
      <c r="G102" s="125"/>
      <c r="H102" s="125"/>
      <c r="I102" s="125"/>
      <c r="J102" s="125"/>
      <c r="K102" s="125"/>
      <c r="L102" s="125"/>
      <c r="M102" s="125"/>
      <c r="N102" s="125"/>
      <c r="O102" s="125"/>
      <c r="P102" s="125"/>
      <c r="Q102" s="18"/>
      <c r="R102" s="49"/>
      <c r="S102" s="47"/>
      <c r="T102" s="49"/>
      <c r="U102" s="47"/>
      <c r="V102" s="49"/>
      <c r="W102" s="49"/>
      <c r="X102" s="49"/>
      <c r="Y102" s="49"/>
      <c r="Z102" s="49"/>
      <c r="AA102" s="47"/>
      <c r="AB102" s="47"/>
      <c r="AC102" s="47"/>
      <c r="AD102" s="47"/>
      <c r="AE102" s="47"/>
      <c r="AF102" s="47"/>
      <c r="AG102" s="49"/>
      <c r="AH102" s="47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133"/>
    </row>
    <row r="103" spans="2:54" ht="12.5" x14ac:dyDescent="0.25">
      <c r="B103" s="137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49"/>
      <c r="S103" s="49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7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133"/>
    </row>
    <row r="104" spans="2:54" ht="12.5" x14ac:dyDescent="0.25">
      <c r="B104" s="149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49"/>
      <c r="S104" s="49"/>
      <c r="T104" s="47"/>
      <c r="U104" s="47"/>
      <c r="V104" s="47"/>
      <c r="W104" s="47"/>
      <c r="X104" s="47"/>
      <c r="Y104" s="47"/>
      <c r="Z104" s="49"/>
      <c r="AA104" s="49"/>
      <c r="AB104" s="49"/>
      <c r="AC104" s="49"/>
      <c r="AD104" s="49"/>
      <c r="AE104" s="49"/>
      <c r="AF104" s="49"/>
      <c r="AG104" s="49"/>
      <c r="AH104" s="47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133"/>
    </row>
    <row r="105" spans="2:54" ht="12.5" x14ac:dyDescent="0.25">
      <c r="B105" s="137"/>
      <c r="C105" s="125"/>
      <c r="D105" s="125"/>
      <c r="E105" s="125"/>
      <c r="F105" s="125"/>
      <c r="G105" s="125"/>
      <c r="H105" s="125"/>
      <c r="I105" s="125"/>
      <c r="J105" s="125"/>
      <c r="K105" s="125"/>
      <c r="L105" s="125"/>
      <c r="M105" s="125"/>
      <c r="N105" s="125"/>
      <c r="O105" s="125"/>
      <c r="P105" s="125"/>
      <c r="Q105" s="18"/>
      <c r="R105" s="47"/>
      <c r="S105" s="47"/>
      <c r="T105" s="49"/>
      <c r="U105" s="49"/>
      <c r="V105" s="49"/>
      <c r="W105" s="49"/>
      <c r="X105" s="49"/>
      <c r="Y105" s="47"/>
      <c r="Z105" s="47"/>
      <c r="AA105" s="47"/>
      <c r="AB105" s="47"/>
      <c r="AC105" s="47"/>
      <c r="AD105" s="47"/>
      <c r="AE105" s="47"/>
      <c r="AF105" s="47"/>
      <c r="AG105" s="49"/>
      <c r="AH105" s="47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133"/>
    </row>
    <row r="106" spans="2:54" ht="12.5" x14ac:dyDescent="0.25">
      <c r="B106" s="137"/>
      <c r="C106" s="125"/>
      <c r="D106" s="125"/>
      <c r="E106" s="125"/>
      <c r="F106" s="125"/>
      <c r="G106" s="125"/>
      <c r="H106" s="125"/>
      <c r="I106" s="125"/>
      <c r="J106" s="125"/>
      <c r="K106" s="125"/>
      <c r="L106" s="125"/>
      <c r="M106" s="125"/>
      <c r="N106" s="125"/>
      <c r="O106" s="125"/>
      <c r="P106" s="125"/>
      <c r="Q106" s="18"/>
      <c r="R106" s="47"/>
      <c r="S106" s="47"/>
      <c r="T106" s="47"/>
      <c r="U106" s="47"/>
      <c r="V106" s="49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9"/>
      <c r="AH106" s="47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133"/>
    </row>
    <row r="107" spans="2:54" ht="12.5" x14ac:dyDescent="0.25">
      <c r="B107" s="137"/>
      <c r="C107" s="125"/>
      <c r="D107" s="125"/>
      <c r="E107" s="125"/>
      <c r="F107" s="125"/>
      <c r="G107" s="125"/>
      <c r="H107" s="125"/>
      <c r="I107" s="125"/>
      <c r="J107" s="125"/>
      <c r="K107" s="125"/>
      <c r="L107" s="125"/>
      <c r="M107" s="125"/>
      <c r="N107" s="125"/>
      <c r="O107" s="125"/>
      <c r="P107" s="125"/>
      <c r="Q107" s="18"/>
      <c r="R107" s="47"/>
      <c r="S107" s="47"/>
      <c r="T107" s="47"/>
      <c r="U107" s="47"/>
      <c r="V107" s="49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9"/>
      <c r="AH107" s="47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  <c r="AT107" s="52"/>
      <c r="AU107" s="52"/>
      <c r="AV107" s="52"/>
      <c r="AW107" s="52"/>
      <c r="AX107" s="52"/>
      <c r="AY107" s="52"/>
      <c r="AZ107" s="52"/>
      <c r="BA107" s="52"/>
      <c r="BB107" s="133"/>
    </row>
    <row r="108" spans="2:54" ht="12.5" x14ac:dyDescent="0.25">
      <c r="B108" s="137"/>
      <c r="C108" s="125"/>
      <c r="D108" s="125"/>
      <c r="E108" s="125"/>
      <c r="F108" s="125"/>
      <c r="G108" s="125"/>
      <c r="H108" s="125"/>
      <c r="I108" s="125"/>
      <c r="J108" s="125"/>
      <c r="K108" s="125"/>
      <c r="L108" s="125"/>
      <c r="M108" s="125"/>
      <c r="N108" s="125"/>
      <c r="O108" s="125"/>
      <c r="P108" s="125"/>
      <c r="Q108" s="18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9"/>
      <c r="AH108" s="47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133"/>
    </row>
    <row r="109" spans="2:54" ht="12.5" x14ac:dyDescent="0.25">
      <c r="B109" s="137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7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  <c r="AT109" s="52"/>
      <c r="AU109" s="52"/>
      <c r="AV109" s="52"/>
      <c r="AW109" s="52"/>
      <c r="AX109" s="52"/>
      <c r="AY109" s="52"/>
      <c r="AZ109" s="52"/>
      <c r="BA109" s="52"/>
      <c r="BB109" s="133"/>
    </row>
    <row r="110" spans="2:54" ht="12.5" x14ac:dyDescent="0.25">
      <c r="B110" s="148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133"/>
    </row>
    <row r="111" spans="2:54" ht="13" thickBot="1" x14ac:dyDescent="0.3">
      <c r="B111" s="150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1"/>
      <c r="AF111" s="151"/>
      <c r="AG111" s="151"/>
      <c r="AH111" s="151"/>
      <c r="AI111" s="152"/>
      <c r="AJ111" s="152"/>
      <c r="AK111" s="152"/>
      <c r="AL111" s="152"/>
      <c r="AM111" s="152"/>
      <c r="AN111" s="152"/>
      <c r="AO111" s="152"/>
      <c r="AP111" s="152"/>
      <c r="AQ111" s="152"/>
      <c r="AR111" s="152"/>
      <c r="AS111" s="152"/>
      <c r="AT111" s="152"/>
      <c r="AU111" s="152"/>
      <c r="AV111" s="152"/>
      <c r="AW111" s="152"/>
      <c r="AX111" s="152"/>
      <c r="AY111" s="152"/>
      <c r="AZ111" s="152"/>
      <c r="BA111" s="152"/>
      <c r="BB111" s="153"/>
    </row>
    <row r="112" spans="2:54" ht="12.5" x14ac:dyDescent="0.25"/>
    <row r="113" spans="2:54" ht="12.5" x14ac:dyDescent="0.25"/>
    <row r="114" spans="2:54" ht="13" thickBot="1" x14ac:dyDescent="0.3"/>
    <row r="115" spans="2:54" ht="20" customHeight="1" thickBot="1" x14ac:dyDescent="0.3">
      <c r="B115" s="129"/>
      <c r="C115" s="130"/>
      <c r="D115" s="130"/>
      <c r="E115" s="130"/>
      <c r="F115" s="130"/>
      <c r="G115" s="130"/>
      <c r="H115" s="130"/>
      <c r="I115" s="130"/>
      <c r="J115" s="130"/>
      <c r="K115" s="130"/>
      <c r="L115" s="130"/>
      <c r="M115" s="130"/>
      <c r="N115" s="130"/>
      <c r="O115" s="130"/>
      <c r="P115" s="130"/>
      <c r="Q115" s="130"/>
      <c r="R115" s="130"/>
      <c r="S115" s="130"/>
      <c r="T115" s="130"/>
      <c r="U115" s="130"/>
      <c r="V115" s="130"/>
      <c r="W115" s="130"/>
      <c r="X115" s="130"/>
      <c r="Y115" s="130"/>
      <c r="Z115" s="130"/>
      <c r="AA115" s="130"/>
      <c r="AB115" s="130"/>
      <c r="AC115" s="130"/>
      <c r="AD115" s="130"/>
      <c r="AE115" s="130"/>
      <c r="AF115" s="130"/>
      <c r="AG115" s="130"/>
      <c r="AH115" s="130"/>
      <c r="AI115" s="130"/>
      <c r="AJ115" s="130"/>
      <c r="AK115" s="130"/>
      <c r="AL115" s="130"/>
      <c r="AM115" s="130"/>
      <c r="AN115" s="130"/>
      <c r="AO115" s="130"/>
      <c r="AP115" s="130"/>
      <c r="AQ115" s="130"/>
      <c r="AR115" s="130"/>
      <c r="AS115" s="130"/>
      <c r="AT115" s="130"/>
      <c r="AU115" s="130"/>
      <c r="AV115" s="130"/>
      <c r="AW115" s="130"/>
      <c r="AX115" s="130"/>
      <c r="AY115" s="130"/>
      <c r="AZ115" s="130"/>
      <c r="BA115" s="130"/>
      <c r="BB115" s="131"/>
    </row>
    <row r="116" spans="2:54" ht="20" customHeight="1" x14ac:dyDescent="0.35">
      <c r="B116" s="134"/>
      <c r="C116" s="135"/>
      <c r="D116" s="52"/>
      <c r="E116" s="52"/>
      <c r="F116" s="52"/>
      <c r="G116" s="52"/>
      <c r="H116" s="274" t="s">
        <v>105</v>
      </c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129"/>
      <c r="AT116" s="174" t="s">
        <v>25</v>
      </c>
      <c r="AU116" s="174" t="s">
        <v>26</v>
      </c>
      <c r="AV116" s="174" t="s">
        <v>27</v>
      </c>
      <c r="AW116" s="175" t="s">
        <v>28</v>
      </c>
      <c r="AX116" s="52"/>
      <c r="AY116" s="23" t="s">
        <v>29</v>
      </c>
      <c r="AZ116" s="52"/>
      <c r="BA116" s="53"/>
      <c r="BB116" s="133"/>
    </row>
    <row r="117" spans="2:54" ht="20" x14ac:dyDescent="0.35">
      <c r="B117" s="134"/>
      <c r="C117" s="135"/>
      <c r="D117" s="52"/>
      <c r="E117" s="52"/>
      <c r="F117" s="52"/>
      <c r="G117" s="52"/>
      <c r="H117" s="172"/>
      <c r="I117" s="172"/>
      <c r="J117" s="172"/>
      <c r="K117" s="172"/>
      <c r="L117" s="172"/>
      <c r="M117" s="172"/>
      <c r="N117" s="172"/>
      <c r="O117" s="172"/>
      <c r="P117" s="172"/>
      <c r="Q117" s="172"/>
      <c r="R117" s="172"/>
      <c r="S117" s="172"/>
      <c r="T117" s="172"/>
      <c r="U117" s="172"/>
      <c r="V117" s="172"/>
      <c r="W117" s="172"/>
      <c r="X117" s="172"/>
      <c r="Y117" s="172"/>
      <c r="Z117" s="172"/>
      <c r="AA117" s="172"/>
      <c r="AB117" s="172"/>
      <c r="AC117" s="172"/>
      <c r="AD117" s="17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202"/>
      <c r="AT117" s="24" t="s">
        <v>98</v>
      </c>
      <c r="AU117" s="25" t="s">
        <v>99</v>
      </c>
      <c r="AV117" s="25">
        <f>COUNTIF($C$120:$AP$141,"PS")</f>
        <v>3</v>
      </c>
      <c r="AW117" s="177"/>
      <c r="AX117" s="52"/>
      <c r="AY117" s="25" t="s">
        <v>31</v>
      </c>
      <c r="AZ117" s="52"/>
      <c r="BA117" s="53"/>
      <c r="BB117" s="133"/>
    </row>
    <row r="118" spans="2:54" ht="15.5" customHeight="1" x14ac:dyDescent="0.25">
      <c r="B118" s="13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125"/>
      <c r="AR118" s="52"/>
      <c r="AS118" s="178"/>
      <c r="AT118" s="24" t="s">
        <v>30</v>
      </c>
      <c r="AU118" s="25" t="s">
        <v>82</v>
      </c>
      <c r="AV118" s="25">
        <f>COUNTIF($C$120:$AP$141,"UI")</f>
        <v>18</v>
      </c>
      <c r="AW118" s="177">
        <f t="shared" ref="AW118:AW138" si="4">(AV118/$AV$27)*100</f>
        <v>9.7826086956521738</v>
      </c>
      <c r="AX118" s="52"/>
      <c r="AY118" s="25" t="s">
        <v>31</v>
      </c>
      <c r="AZ118" s="52"/>
      <c r="BA118" s="52"/>
      <c r="BB118" s="133"/>
    </row>
    <row r="119" spans="2:54" ht="15.5" customHeight="1" x14ac:dyDescent="0.25">
      <c r="B119" s="138"/>
      <c r="C119" s="139">
        <v>1</v>
      </c>
      <c r="D119" s="139">
        <v>2</v>
      </c>
      <c r="E119" s="139">
        <v>3</v>
      </c>
      <c r="F119" s="139">
        <v>4</v>
      </c>
      <c r="G119" s="139">
        <v>5</v>
      </c>
      <c r="H119" s="139">
        <v>6</v>
      </c>
      <c r="I119" s="139">
        <v>7</v>
      </c>
      <c r="J119" s="139">
        <v>8</v>
      </c>
      <c r="K119" s="139">
        <v>9</v>
      </c>
      <c r="L119" s="139">
        <v>10</v>
      </c>
      <c r="M119" s="139">
        <v>11</v>
      </c>
      <c r="N119" s="139">
        <v>12</v>
      </c>
      <c r="O119" s="139">
        <v>13</v>
      </c>
      <c r="P119" s="139">
        <v>14</v>
      </c>
      <c r="Q119" s="139">
        <v>15</v>
      </c>
      <c r="R119" s="139">
        <v>16</v>
      </c>
      <c r="S119" s="139">
        <v>17</v>
      </c>
      <c r="T119" s="139">
        <v>18</v>
      </c>
      <c r="U119" s="139">
        <v>19</v>
      </c>
      <c r="V119" s="139">
        <v>20</v>
      </c>
      <c r="W119" s="139">
        <v>21</v>
      </c>
      <c r="X119" s="139">
        <v>22</v>
      </c>
      <c r="Y119" s="139">
        <v>23</v>
      </c>
      <c r="Z119" s="139">
        <v>24</v>
      </c>
      <c r="AA119" s="139">
        <v>25</v>
      </c>
      <c r="AB119" s="139">
        <v>26</v>
      </c>
      <c r="AC119" s="139">
        <v>27</v>
      </c>
      <c r="AD119" s="139">
        <v>28</v>
      </c>
      <c r="AE119" s="139">
        <v>29</v>
      </c>
      <c r="AF119" s="139">
        <v>30</v>
      </c>
      <c r="AG119" s="139">
        <v>31</v>
      </c>
      <c r="AH119" s="139">
        <v>32</v>
      </c>
      <c r="AI119" s="139">
        <v>33</v>
      </c>
      <c r="AJ119" s="139">
        <v>34</v>
      </c>
      <c r="AK119" s="139">
        <v>35</v>
      </c>
      <c r="AL119" s="139">
        <v>36</v>
      </c>
      <c r="AM119" s="139">
        <v>37</v>
      </c>
      <c r="AN119" s="139">
        <v>38</v>
      </c>
      <c r="AO119" s="139">
        <v>39</v>
      </c>
      <c r="AP119" s="139">
        <v>40</v>
      </c>
      <c r="AQ119" s="140"/>
      <c r="AR119" s="52"/>
      <c r="AS119" s="179"/>
      <c r="AT119" s="24" t="s">
        <v>83</v>
      </c>
      <c r="AU119" s="25" t="s">
        <v>84</v>
      </c>
      <c r="AV119" s="25">
        <f>COUNTIF($C$120:$AP$141,"LEx")</f>
        <v>6</v>
      </c>
      <c r="AW119" s="177">
        <f t="shared" si="4"/>
        <v>3.2608695652173911</v>
      </c>
      <c r="AX119" s="52"/>
      <c r="AY119" s="25" t="s">
        <v>31</v>
      </c>
      <c r="AZ119" s="52"/>
      <c r="BA119" s="52"/>
      <c r="BB119" s="133"/>
    </row>
    <row r="120" spans="2:54" ht="12.5" x14ac:dyDescent="0.25">
      <c r="B120" s="138">
        <v>1</v>
      </c>
      <c r="C120" s="56" t="s">
        <v>82</v>
      </c>
      <c r="D120" s="56" t="s">
        <v>82</v>
      </c>
      <c r="E120" s="56" t="s">
        <v>82</v>
      </c>
      <c r="F120" s="56" t="s">
        <v>82</v>
      </c>
      <c r="G120" s="56" t="s">
        <v>82</v>
      </c>
      <c r="H120" s="56" t="s">
        <v>82</v>
      </c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9"/>
      <c r="AJ120" s="47"/>
      <c r="AK120" s="47"/>
      <c r="AL120" s="47"/>
      <c r="AM120" s="47"/>
      <c r="AN120" s="47"/>
      <c r="AO120" s="47"/>
      <c r="AP120" s="47"/>
      <c r="AQ120" s="140"/>
      <c r="AR120" s="52"/>
      <c r="AS120" s="180"/>
      <c r="AT120" s="25" t="s">
        <v>64</v>
      </c>
      <c r="AU120" s="25" t="s">
        <v>41</v>
      </c>
      <c r="AV120" s="25">
        <f>COUNTIF($C$120:$AP$141,"P")</f>
        <v>85</v>
      </c>
      <c r="AW120" s="177">
        <f t="shared" si="4"/>
        <v>46.195652173913047</v>
      </c>
      <c r="AX120" s="52"/>
      <c r="AY120" s="25" t="s">
        <v>35</v>
      </c>
      <c r="AZ120" s="52"/>
      <c r="BA120" s="52"/>
      <c r="BB120" s="133"/>
    </row>
    <row r="121" spans="2:54" ht="12.5" x14ac:dyDescent="0.25">
      <c r="B121" s="138">
        <v>2</v>
      </c>
      <c r="C121" s="56" t="s">
        <v>82</v>
      </c>
      <c r="D121" s="56" t="s">
        <v>82</v>
      </c>
      <c r="E121" s="56" t="s">
        <v>82</v>
      </c>
      <c r="F121" s="56" t="s">
        <v>82</v>
      </c>
      <c r="G121" s="56" t="s">
        <v>82</v>
      </c>
      <c r="H121" s="56" t="s">
        <v>82</v>
      </c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47"/>
      <c r="AM121" s="47"/>
      <c r="AN121" s="47"/>
      <c r="AO121" s="47"/>
      <c r="AP121" s="47"/>
      <c r="AQ121" s="140"/>
      <c r="AR121" s="52"/>
      <c r="AS121" s="181"/>
      <c r="AT121" s="25" t="s">
        <v>42</v>
      </c>
      <c r="AU121" s="25" t="s">
        <v>43</v>
      </c>
      <c r="AV121" s="25">
        <f>COUNTIF($C$120:$AP$141,"CrP")</f>
        <v>4</v>
      </c>
      <c r="AW121" s="177">
        <f t="shared" si="4"/>
        <v>2.1739130434782608</v>
      </c>
      <c r="AX121" s="52"/>
      <c r="AY121" s="25" t="s">
        <v>44</v>
      </c>
      <c r="AZ121" s="52"/>
      <c r="BA121" s="52"/>
      <c r="BB121" s="133"/>
    </row>
    <row r="122" spans="2:54" ht="12.5" x14ac:dyDescent="0.25">
      <c r="B122" s="138">
        <v>3</v>
      </c>
      <c r="C122" s="60" t="s">
        <v>82</v>
      </c>
      <c r="D122" s="60" t="s">
        <v>82</v>
      </c>
      <c r="E122" s="60" t="s">
        <v>82</v>
      </c>
      <c r="F122" s="60" t="s">
        <v>82</v>
      </c>
      <c r="G122" s="60" t="s">
        <v>82</v>
      </c>
      <c r="H122" s="60" t="s">
        <v>82</v>
      </c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47"/>
      <c r="AM122" s="47"/>
      <c r="AN122" s="47"/>
      <c r="AO122" s="47"/>
      <c r="AP122" s="47"/>
      <c r="AQ122" s="140"/>
      <c r="AR122" s="52"/>
      <c r="AS122" s="182"/>
      <c r="AT122" s="25" t="s">
        <v>65</v>
      </c>
      <c r="AU122" s="25" t="s">
        <v>45</v>
      </c>
      <c r="AV122" s="25">
        <f>COUNTIF($C$120:$AP$141,"MPLRI")</f>
        <v>0</v>
      </c>
      <c r="AW122" s="177">
        <f t="shared" si="4"/>
        <v>0</v>
      </c>
      <c r="AX122" s="52"/>
      <c r="AY122" s="25" t="s">
        <v>44</v>
      </c>
      <c r="AZ122" s="52"/>
      <c r="BA122" s="52"/>
      <c r="BB122" s="133"/>
    </row>
    <row r="123" spans="2:54" ht="12.5" x14ac:dyDescent="0.25">
      <c r="B123" s="138">
        <v>4</v>
      </c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8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47"/>
      <c r="AM123" s="47"/>
      <c r="AN123" s="47"/>
      <c r="AO123" s="47"/>
      <c r="AP123" s="47"/>
      <c r="AQ123" s="140"/>
      <c r="AR123" s="52"/>
      <c r="AS123" s="183"/>
      <c r="AT123" s="25" t="s">
        <v>66</v>
      </c>
      <c r="AU123" s="25" t="s">
        <v>46</v>
      </c>
      <c r="AV123" s="25">
        <f>COUNTIF($C$120:$AP$141,"MPUD")</f>
        <v>4</v>
      </c>
      <c r="AW123" s="177">
        <f t="shared" si="4"/>
        <v>2.1739130434782608</v>
      </c>
      <c r="AX123" s="52"/>
      <c r="AY123" s="25" t="s">
        <v>44</v>
      </c>
      <c r="AZ123" s="52"/>
      <c r="BA123" s="52"/>
      <c r="BB123" s="133"/>
    </row>
    <row r="124" spans="2:54" ht="15.5" x14ac:dyDescent="0.35">
      <c r="B124" s="138">
        <v>5</v>
      </c>
      <c r="C124" s="47"/>
      <c r="D124" s="169" t="s">
        <v>99</v>
      </c>
      <c r="E124" s="58"/>
      <c r="F124" s="58"/>
      <c r="G124" s="47"/>
      <c r="H124" s="47"/>
      <c r="I124" s="47"/>
      <c r="J124" s="47"/>
      <c r="K124" s="47"/>
      <c r="L124" s="61"/>
      <c r="M124" s="61"/>
      <c r="N124" s="61"/>
      <c r="O124" s="58"/>
      <c r="P124" s="58"/>
      <c r="Q124" s="47"/>
      <c r="R124" s="47"/>
      <c r="S124" s="47"/>
      <c r="T124" s="47"/>
      <c r="U124" s="58"/>
      <c r="V124" s="58"/>
      <c r="W124" s="47"/>
      <c r="X124" s="47"/>
      <c r="Y124" s="47"/>
      <c r="Z124" s="47"/>
      <c r="AA124" s="47"/>
      <c r="AB124" s="47"/>
      <c r="AC124" s="47"/>
      <c r="AD124" s="47"/>
      <c r="AE124" s="47"/>
      <c r="AF124" s="58"/>
      <c r="AG124" s="58"/>
      <c r="AH124" s="47"/>
      <c r="AI124" s="47"/>
      <c r="AJ124" s="47"/>
      <c r="AK124" s="47"/>
      <c r="AL124" s="58"/>
      <c r="AM124" s="58"/>
      <c r="AN124" s="117" t="s">
        <v>78</v>
      </c>
      <c r="AO124" s="118" t="s">
        <v>78</v>
      </c>
      <c r="AP124" s="119" t="s">
        <v>78</v>
      </c>
      <c r="AQ124" s="140"/>
      <c r="AR124" s="52"/>
      <c r="AS124" s="184"/>
      <c r="AT124" s="25" t="s">
        <v>20</v>
      </c>
      <c r="AU124" s="25" t="s">
        <v>74</v>
      </c>
      <c r="AV124" s="25">
        <f>COUNTIF($C$120:$AP$141,"CP")</f>
        <v>0</v>
      </c>
      <c r="AW124" s="177">
        <f t="shared" si="4"/>
        <v>0</v>
      </c>
      <c r="AX124" s="52"/>
      <c r="AY124" s="25" t="s">
        <v>44</v>
      </c>
      <c r="AZ124" s="52"/>
      <c r="BA124" s="52"/>
      <c r="BB124" s="133"/>
    </row>
    <row r="125" spans="2:54" ht="15.5" x14ac:dyDescent="0.35">
      <c r="B125" s="138">
        <v>6</v>
      </c>
      <c r="C125" s="47"/>
      <c r="D125" s="170" t="s">
        <v>99</v>
      </c>
      <c r="E125" s="58"/>
      <c r="F125" s="58"/>
      <c r="G125" s="47"/>
      <c r="H125" s="47"/>
      <c r="I125" s="47"/>
      <c r="J125" s="47"/>
      <c r="K125" s="47"/>
      <c r="L125" s="61"/>
      <c r="M125" s="61"/>
      <c r="N125" s="61"/>
      <c r="O125" s="58"/>
      <c r="P125" s="58"/>
      <c r="Q125" s="47"/>
      <c r="R125" s="47"/>
      <c r="S125" s="48"/>
      <c r="T125" s="47"/>
      <c r="U125" s="58"/>
      <c r="V125" s="58"/>
      <c r="W125" s="47"/>
      <c r="X125" s="47"/>
      <c r="Y125" s="47"/>
      <c r="Z125" s="47"/>
      <c r="AA125" s="47"/>
      <c r="AB125" s="47"/>
      <c r="AC125" s="47"/>
      <c r="AD125" s="47"/>
      <c r="AE125" s="47"/>
      <c r="AF125" s="58"/>
      <c r="AG125" s="58"/>
      <c r="AH125" s="47"/>
      <c r="AI125" s="47"/>
      <c r="AJ125" s="47"/>
      <c r="AK125" s="57"/>
      <c r="AL125" s="58"/>
      <c r="AM125" s="58"/>
      <c r="AN125" s="120" t="s">
        <v>78</v>
      </c>
      <c r="AO125" s="121" t="s">
        <v>78</v>
      </c>
      <c r="AP125" s="122" t="s">
        <v>78</v>
      </c>
      <c r="AQ125" s="140"/>
      <c r="AR125" s="52"/>
      <c r="AS125" s="185"/>
      <c r="AT125" s="25" t="s">
        <v>67</v>
      </c>
      <c r="AU125" s="25" t="s">
        <v>76</v>
      </c>
      <c r="AV125" s="25">
        <f>COUNTIF($C$120:$AP$141,"LDBI")</f>
        <v>0</v>
      </c>
      <c r="AW125" s="177">
        <f t="shared" si="4"/>
        <v>0</v>
      </c>
      <c r="AX125" s="52"/>
      <c r="AY125" s="25" t="s">
        <v>44</v>
      </c>
      <c r="AZ125" s="52"/>
      <c r="BA125" s="52"/>
      <c r="BB125" s="133"/>
    </row>
    <row r="126" spans="2:54" ht="15.5" x14ac:dyDescent="0.35">
      <c r="B126" s="138">
        <v>7</v>
      </c>
      <c r="C126" s="47"/>
      <c r="D126" s="171" t="s">
        <v>99</v>
      </c>
      <c r="E126" s="58"/>
      <c r="F126" s="58"/>
      <c r="G126" s="47"/>
      <c r="H126" s="47"/>
      <c r="I126" s="47"/>
      <c r="J126" s="47"/>
      <c r="K126" s="47"/>
      <c r="L126" s="61"/>
      <c r="M126" s="61"/>
      <c r="N126" s="61"/>
      <c r="O126" s="58"/>
      <c r="P126" s="58"/>
      <c r="Q126" s="47"/>
      <c r="R126" s="47"/>
      <c r="S126" s="47"/>
      <c r="T126" s="47"/>
      <c r="U126" s="58"/>
      <c r="V126" s="58"/>
      <c r="W126" s="47"/>
      <c r="X126" s="47"/>
      <c r="Y126" s="47"/>
      <c r="Z126" s="47"/>
      <c r="AA126" s="47"/>
      <c r="AB126" s="48"/>
      <c r="AC126" s="47"/>
      <c r="AD126" s="47"/>
      <c r="AE126" s="47"/>
      <c r="AF126" s="58"/>
      <c r="AG126" s="58"/>
      <c r="AH126" s="47"/>
      <c r="AI126" s="47"/>
      <c r="AJ126" s="47"/>
      <c r="AK126" s="47"/>
      <c r="AL126" s="58"/>
      <c r="AM126" s="58"/>
      <c r="AN126" s="120" t="s">
        <v>78</v>
      </c>
      <c r="AO126" s="121" t="s">
        <v>78</v>
      </c>
      <c r="AP126" s="122" t="s">
        <v>78</v>
      </c>
      <c r="AQ126" s="140"/>
      <c r="AR126" s="52"/>
      <c r="AS126" s="186"/>
      <c r="AT126" s="25" t="s">
        <v>52</v>
      </c>
      <c r="AU126" s="25" t="s">
        <v>77</v>
      </c>
      <c r="AV126" s="25">
        <f>COUNTIF($C$120:$AP$141,"LD")</f>
        <v>0</v>
      </c>
      <c r="AW126" s="177">
        <f t="shared" si="4"/>
        <v>0</v>
      </c>
      <c r="AX126" s="52"/>
      <c r="AY126" s="25" t="s">
        <v>44</v>
      </c>
      <c r="AZ126" s="52"/>
      <c r="BA126" s="52"/>
      <c r="BB126" s="133"/>
    </row>
    <row r="127" spans="2:54" ht="12.5" x14ac:dyDescent="0.25">
      <c r="B127" s="138">
        <v>8</v>
      </c>
      <c r="C127" s="64" t="s">
        <v>41</v>
      </c>
      <c r="D127" s="95" t="s">
        <v>41</v>
      </c>
      <c r="E127" s="95" t="s">
        <v>41</v>
      </c>
      <c r="F127" s="95" t="s">
        <v>41</v>
      </c>
      <c r="G127" s="95" t="s">
        <v>41</v>
      </c>
      <c r="H127" s="59" t="s">
        <v>41</v>
      </c>
      <c r="I127" s="50"/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0"/>
      <c r="AH127" s="50"/>
      <c r="AI127" s="50"/>
      <c r="AJ127" s="92" t="s">
        <v>46</v>
      </c>
      <c r="AK127" s="93" t="s">
        <v>46</v>
      </c>
      <c r="AL127" s="93" t="s">
        <v>46</v>
      </c>
      <c r="AM127" s="94" t="s">
        <v>46</v>
      </c>
      <c r="AN127" s="95" t="s">
        <v>41</v>
      </c>
      <c r="AO127" s="95" t="s">
        <v>41</v>
      </c>
      <c r="AP127" s="59" t="s">
        <v>41</v>
      </c>
      <c r="AQ127" s="140"/>
      <c r="AR127" s="52"/>
      <c r="AS127" s="187"/>
      <c r="AT127" s="25" t="s">
        <v>13</v>
      </c>
      <c r="AU127" s="25" t="s">
        <v>63</v>
      </c>
      <c r="AV127" s="25">
        <f>COUNTIF($C$120:$AP$141,"T")</f>
        <v>0</v>
      </c>
      <c r="AW127" s="177">
        <f t="shared" si="4"/>
        <v>0</v>
      </c>
      <c r="AX127" s="52"/>
      <c r="AY127" s="25" t="s">
        <v>44</v>
      </c>
      <c r="AZ127" s="52"/>
      <c r="BA127" s="52"/>
      <c r="BB127" s="133"/>
    </row>
    <row r="128" spans="2:54" ht="12.5" x14ac:dyDescent="0.25">
      <c r="B128" s="138">
        <v>9</v>
      </c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47"/>
      <c r="AM128" s="47"/>
      <c r="AN128" s="47"/>
      <c r="AO128" s="57"/>
      <c r="AP128" s="57"/>
      <c r="AQ128" s="140"/>
      <c r="AR128" s="52"/>
      <c r="AS128" s="188"/>
      <c r="AT128" s="25" t="s">
        <v>22</v>
      </c>
      <c r="AU128" s="25" t="s">
        <v>75</v>
      </c>
      <c r="AV128" s="25">
        <f>COUNTIF($C$120:$AP$141,"TG")</f>
        <v>0</v>
      </c>
      <c r="AW128" s="177">
        <f t="shared" si="4"/>
        <v>0</v>
      </c>
      <c r="AX128" s="52"/>
      <c r="AY128" s="25" t="s">
        <v>44</v>
      </c>
      <c r="AZ128" s="52"/>
      <c r="BA128" s="52"/>
      <c r="BB128" s="133"/>
    </row>
    <row r="129" spans="2:54" ht="15.5" x14ac:dyDescent="0.35">
      <c r="B129" s="138">
        <v>10</v>
      </c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8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9"/>
      <c r="AF129" s="49"/>
      <c r="AG129" s="49"/>
      <c r="AH129" s="47"/>
      <c r="AI129" s="47"/>
      <c r="AJ129" s="47"/>
      <c r="AK129" s="47"/>
      <c r="AL129" s="47"/>
      <c r="AM129" s="47"/>
      <c r="AN129" s="47"/>
      <c r="AO129" s="57"/>
      <c r="AP129" s="57"/>
      <c r="AQ129" s="140"/>
      <c r="AR129" s="52"/>
      <c r="AS129" s="189"/>
      <c r="AT129" s="25" t="s">
        <v>47</v>
      </c>
      <c r="AU129" s="25" t="s">
        <v>78</v>
      </c>
      <c r="AV129" s="25">
        <f>COUNTIF($C$120:$AP$141,"TT")</f>
        <v>15</v>
      </c>
      <c r="AW129" s="177">
        <f t="shared" si="4"/>
        <v>8.1521739130434785</v>
      </c>
      <c r="AX129" s="52"/>
      <c r="AY129" s="25" t="s">
        <v>48</v>
      </c>
      <c r="AZ129" s="52"/>
      <c r="BA129" s="52"/>
      <c r="BB129" s="133"/>
    </row>
    <row r="130" spans="2:54" ht="12.5" x14ac:dyDescent="0.25">
      <c r="B130" s="138">
        <v>11</v>
      </c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8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9"/>
      <c r="AD130" s="47"/>
      <c r="AE130" s="49"/>
      <c r="AF130" s="49"/>
      <c r="AG130" s="49"/>
      <c r="AH130" s="47"/>
      <c r="AI130" s="48"/>
      <c r="AJ130" s="63"/>
      <c r="AK130" s="47"/>
      <c r="AL130" s="47"/>
      <c r="AM130" s="47"/>
      <c r="AN130" s="47"/>
      <c r="AO130" s="47"/>
      <c r="AP130" s="47"/>
      <c r="AQ130" s="140"/>
      <c r="AR130" s="52"/>
      <c r="AS130" s="190"/>
      <c r="AT130" s="25" t="s">
        <v>49</v>
      </c>
      <c r="AU130" s="25" t="s">
        <v>79</v>
      </c>
      <c r="AV130" s="25">
        <f>COUNTIF($C$120:$AP$141,"TTP")</f>
        <v>0</v>
      </c>
      <c r="AW130" s="177">
        <f t="shared" si="4"/>
        <v>0</v>
      </c>
      <c r="AX130" s="52"/>
      <c r="AY130" s="25" t="s">
        <v>48</v>
      </c>
      <c r="AZ130" s="52"/>
      <c r="BA130" s="52"/>
      <c r="BB130" s="133"/>
    </row>
    <row r="131" spans="2:54" ht="15.5" x14ac:dyDescent="0.35">
      <c r="B131" s="138">
        <v>12</v>
      </c>
      <c r="C131" s="47"/>
      <c r="D131" s="47"/>
      <c r="E131" s="47"/>
      <c r="F131" s="47"/>
      <c r="G131" s="58"/>
      <c r="H131" s="58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58"/>
      <c r="T131" s="115" t="s">
        <v>78</v>
      </c>
      <c r="U131" s="47"/>
      <c r="V131" s="47"/>
      <c r="W131" s="47"/>
      <c r="X131" s="47"/>
      <c r="Y131" s="103" t="s">
        <v>34</v>
      </c>
      <c r="Z131" s="104" t="s">
        <v>34</v>
      </c>
      <c r="AA131" s="47"/>
      <c r="AB131" s="49"/>
      <c r="AC131" s="47"/>
      <c r="AD131" s="47"/>
      <c r="AE131" s="49"/>
      <c r="AF131" s="49"/>
      <c r="AG131" s="49"/>
      <c r="AH131" s="47"/>
      <c r="AI131" s="47"/>
      <c r="AJ131" s="47"/>
      <c r="AK131" s="47"/>
      <c r="AL131" s="47"/>
      <c r="AM131" s="47"/>
      <c r="AN131" s="50"/>
      <c r="AO131" s="123" t="s">
        <v>78</v>
      </c>
      <c r="AP131" s="50"/>
      <c r="AQ131" s="140"/>
      <c r="AR131" s="52"/>
      <c r="AS131" s="191"/>
      <c r="AT131" s="25" t="s">
        <v>50</v>
      </c>
      <c r="AU131" s="25" t="s">
        <v>80</v>
      </c>
      <c r="AV131" s="25">
        <f>COUNTIF($C$120:$AP$141,"QTE")</f>
        <v>0</v>
      </c>
      <c r="AW131" s="177">
        <f t="shared" si="4"/>
        <v>0</v>
      </c>
      <c r="AX131" s="52"/>
      <c r="AY131" s="25" t="s">
        <v>48</v>
      </c>
      <c r="AZ131" s="52"/>
      <c r="BA131" s="52"/>
      <c r="BB131" s="133"/>
    </row>
    <row r="132" spans="2:54" ht="15.5" x14ac:dyDescent="0.35">
      <c r="B132" s="138">
        <v>13</v>
      </c>
      <c r="C132" s="47"/>
      <c r="D132" s="47"/>
      <c r="E132" s="47"/>
      <c r="F132" s="47"/>
      <c r="G132" s="58"/>
      <c r="H132" s="58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58"/>
      <c r="T132" s="116" t="s">
        <v>78</v>
      </c>
      <c r="U132" s="47"/>
      <c r="V132" s="47"/>
      <c r="W132" s="47"/>
      <c r="X132" s="47"/>
      <c r="Y132" s="105" t="s">
        <v>34</v>
      </c>
      <c r="Z132" s="106" t="s">
        <v>34</v>
      </c>
      <c r="AA132" s="49"/>
      <c r="AB132" s="47"/>
      <c r="AC132" s="47"/>
      <c r="AD132" s="49"/>
      <c r="AE132" s="49"/>
      <c r="AF132" s="49"/>
      <c r="AG132" s="50"/>
      <c r="AH132" s="50"/>
      <c r="AI132" s="50"/>
      <c r="AJ132" s="50"/>
      <c r="AK132" s="50"/>
      <c r="AL132" s="50"/>
      <c r="AM132" s="50"/>
      <c r="AN132" s="50"/>
      <c r="AO132" s="124" t="s">
        <v>78</v>
      </c>
      <c r="AP132" s="47"/>
      <c r="AQ132" s="140"/>
      <c r="AR132" s="52"/>
      <c r="AS132" s="192"/>
      <c r="AT132" s="25" t="s">
        <v>51</v>
      </c>
      <c r="AU132" s="25" t="s">
        <v>85</v>
      </c>
      <c r="AV132" s="25">
        <f>COUNTIF($C$120:$AP$141,"TQTE")</f>
        <v>0</v>
      </c>
      <c r="AW132" s="177">
        <f t="shared" si="4"/>
        <v>0</v>
      </c>
      <c r="AX132" s="52"/>
      <c r="AY132" s="25" t="s">
        <v>48</v>
      </c>
      <c r="AZ132" s="52"/>
      <c r="BA132" s="52"/>
      <c r="BB132" s="133"/>
    </row>
    <row r="133" spans="2:54" ht="15.5" x14ac:dyDescent="0.35">
      <c r="B133" s="138">
        <v>14</v>
      </c>
      <c r="C133" s="47"/>
      <c r="D133" s="47"/>
      <c r="E133" s="47"/>
      <c r="F133" s="47"/>
      <c r="G133" s="58"/>
      <c r="H133" s="58"/>
      <c r="I133" s="47"/>
      <c r="J133" s="47"/>
      <c r="K133" s="47"/>
      <c r="L133" s="47"/>
      <c r="M133" s="47"/>
      <c r="N133" s="47"/>
      <c r="O133" s="47"/>
      <c r="P133" s="48"/>
      <c r="Q133" s="47"/>
      <c r="R133" s="47"/>
      <c r="S133" s="58"/>
      <c r="T133" s="116" t="s">
        <v>78</v>
      </c>
      <c r="U133" s="47"/>
      <c r="V133" s="47"/>
      <c r="W133" s="47"/>
      <c r="X133" s="47"/>
      <c r="Y133" s="107" t="s">
        <v>34</v>
      </c>
      <c r="Z133" s="108" t="s">
        <v>34</v>
      </c>
      <c r="AA133" s="47"/>
      <c r="AB133" s="47"/>
      <c r="AC133" s="47"/>
      <c r="AD133" s="47"/>
      <c r="AE133" s="47"/>
      <c r="AF133" s="49"/>
      <c r="AG133" s="50"/>
      <c r="AH133" s="50"/>
      <c r="AI133" s="50"/>
      <c r="AJ133" s="50"/>
      <c r="AK133" s="50"/>
      <c r="AL133" s="50"/>
      <c r="AM133" s="50"/>
      <c r="AN133" s="50"/>
      <c r="AO133" s="124" t="s">
        <v>78</v>
      </c>
      <c r="AP133" s="47"/>
      <c r="AQ133" s="140"/>
      <c r="AR133" s="52"/>
      <c r="AS133" s="193"/>
      <c r="AT133" s="31" t="s">
        <v>68</v>
      </c>
      <c r="AU133" s="25" t="s">
        <v>32</v>
      </c>
      <c r="AV133" s="25">
        <f>COUNTIF($C$120:$AP$141,"R1D")</f>
        <v>0</v>
      </c>
      <c r="AW133" s="177">
        <f t="shared" si="4"/>
        <v>0</v>
      </c>
      <c r="AX133" s="52"/>
      <c r="AY133" s="25" t="s">
        <v>33</v>
      </c>
      <c r="AZ133" s="52"/>
      <c r="BA133" s="52"/>
      <c r="BB133" s="133"/>
    </row>
    <row r="134" spans="2:54" ht="12.5" x14ac:dyDescent="0.25">
      <c r="B134" s="138">
        <v>15</v>
      </c>
      <c r="C134" s="64" t="s">
        <v>41</v>
      </c>
      <c r="D134" s="109" t="s">
        <v>43</v>
      </c>
      <c r="E134" s="110" t="s">
        <v>43</v>
      </c>
      <c r="F134" s="110" t="s">
        <v>43</v>
      </c>
      <c r="G134" s="111" t="s">
        <v>43</v>
      </c>
      <c r="H134" s="95" t="s">
        <v>41</v>
      </c>
      <c r="I134" s="95" t="s">
        <v>41</v>
      </c>
      <c r="J134" s="95" t="s">
        <v>41</v>
      </c>
      <c r="K134" s="95" t="s">
        <v>41</v>
      </c>
      <c r="L134" s="95" t="s">
        <v>41</v>
      </c>
      <c r="M134" s="95" t="s">
        <v>41</v>
      </c>
      <c r="N134" s="95" t="s">
        <v>41</v>
      </c>
      <c r="O134" s="95" t="s">
        <v>41</v>
      </c>
      <c r="P134" s="95" t="s">
        <v>41</v>
      </c>
      <c r="Q134" s="95" t="s">
        <v>41</v>
      </c>
      <c r="R134" s="95" t="s">
        <v>41</v>
      </c>
      <c r="S134" s="95" t="s">
        <v>41</v>
      </c>
      <c r="T134" s="95" t="s">
        <v>41</v>
      </c>
      <c r="U134" s="95" t="s">
        <v>41</v>
      </c>
      <c r="V134" s="95" t="s">
        <v>41</v>
      </c>
      <c r="W134" s="95" t="s">
        <v>41</v>
      </c>
      <c r="X134" s="95" t="s">
        <v>41</v>
      </c>
      <c r="Y134" s="95" t="s">
        <v>41</v>
      </c>
      <c r="Z134" s="95" t="s">
        <v>41</v>
      </c>
      <c r="AA134" s="95" t="s">
        <v>41</v>
      </c>
      <c r="AB134" s="95" t="s">
        <v>41</v>
      </c>
      <c r="AC134" s="95" t="s">
        <v>41</v>
      </c>
      <c r="AD134" s="95" t="s">
        <v>41</v>
      </c>
      <c r="AE134" s="95" t="s">
        <v>41</v>
      </c>
      <c r="AF134" s="95" t="s">
        <v>41</v>
      </c>
      <c r="AG134" s="95" t="s">
        <v>41</v>
      </c>
      <c r="AH134" s="95" t="s">
        <v>41</v>
      </c>
      <c r="AI134" s="95" t="s">
        <v>41</v>
      </c>
      <c r="AJ134" s="95" t="s">
        <v>41</v>
      </c>
      <c r="AK134" s="95" t="s">
        <v>41</v>
      </c>
      <c r="AL134" s="95" t="s">
        <v>41</v>
      </c>
      <c r="AM134" s="95" t="s">
        <v>41</v>
      </c>
      <c r="AN134" s="95" t="s">
        <v>41</v>
      </c>
      <c r="AO134" s="95" t="s">
        <v>41</v>
      </c>
      <c r="AP134" s="59" t="s">
        <v>41</v>
      </c>
      <c r="AQ134" s="140"/>
      <c r="AR134" s="52"/>
      <c r="AS134" s="194"/>
      <c r="AT134" s="31" t="s">
        <v>69</v>
      </c>
      <c r="AU134" s="25" t="s">
        <v>34</v>
      </c>
      <c r="AV134" s="25">
        <f>COUNTIF($C$120:$AP$141,"R1A")</f>
        <v>18</v>
      </c>
      <c r="AW134" s="177">
        <f t="shared" si="4"/>
        <v>9.7826086956521738</v>
      </c>
      <c r="AX134" s="52"/>
      <c r="AY134" s="25" t="s">
        <v>33</v>
      </c>
      <c r="AZ134" s="52"/>
      <c r="BA134" s="52"/>
      <c r="BB134" s="133"/>
    </row>
    <row r="135" spans="2:54" ht="12.5" x14ac:dyDescent="0.25">
      <c r="B135" s="138">
        <v>16</v>
      </c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9"/>
      <c r="Q135" s="47"/>
      <c r="R135" s="47"/>
      <c r="S135" s="47"/>
      <c r="T135" s="50"/>
      <c r="U135" s="50"/>
      <c r="V135" s="50"/>
      <c r="W135" s="50"/>
      <c r="X135" s="50"/>
      <c r="Y135" s="50"/>
      <c r="Z135" s="50"/>
      <c r="AA135" s="50"/>
      <c r="AB135" s="47"/>
      <c r="AC135" s="47"/>
      <c r="AD135" s="47"/>
      <c r="AE135" s="47"/>
      <c r="AF135" s="47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140"/>
      <c r="AR135" s="52"/>
      <c r="AS135" s="195"/>
      <c r="AT135" s="31" t="s">
        <v>70</v>
      </c>
      <c r="AU135" s="25" t="s">
        <v>36</v>
      </c>
      <c r="AV135" s="25">
        <f>COUNTIF($C$120:$AP$141,"R2A")</f>
        <v>0</v>
      </c>
      <c r="AW135" s="177">
        <f t="shared" si="4"/>
        <v>0</v>
      </c>
      <c r="AX135" s="52"/>
      <c r="AY135" s="25" t="s">
        <v>33</v>
      </c>
      <c r="AZ135" s="52"/>
      <c r="BA135" s="52"/>
      <c r="BB135" s="133"/>
    </row>
    <row r="136" spans="2:54" ht="12.5" x14ac:dyDescent="0.25">
      <c r="B136" s="138">
        <v>17</v>
      </c>
      <c r="C136" s="47"/>
      <c r="D136" s="49"/>
      <c r="E136" s="47"/>
      <c r="F136" s="47"/>
      <c r="G136" s="47"/>
      <c r="H136" s="49"/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  <c r="T136" s="50"/>
      <c r="U136" s="50"/>
      <c r="V136" s="50"/>
      <c r="W136" s="50"/>
      <c r="X136" s="50"/>
      <c r="Y136" s="50"/>
      <c r="Z136" s="50"/>
      <c r="AA136" s="50"/>
      <c r="AB136" s="49"/>
      <c r="AC136" s="49"/>
      <c r="AD136" s="49"/>
      <c r="AE136" s="49"/>
      <c r="AF136" s="49"/>
      <c r="AG136" s="50"/>
      <c r="AH136" s="50"/>
      <c r="AI136" s="50"/>
      <c r="AJ136" s="50"/>
      <c r="AK136" s="50"/>
      <c r="AL136" s="50"/>
      <c r="AM136" s="50"/>
      <c r="AN136" s="50"/>
      <c r="AO136" s="50"/>
      <c r="AP136" s="50"/>
      <c r="AQ136" s="140"/>
      <c r="AR136" s="52"/>
      <c r="AS136" s="196"/>
      <c r="AT136" s="25" t="s">
        <v>71</v>
      </c>
      <c r="AU136" s="25" t="s">
        <v>37</v>
      </c>
      <c r="AV136" s="25">
        <f>COUNTIF($C$120:$AP$141,"RA3")</f>
        <v>0</v>
      </c>
      <c r="AW136" s="177">
        <f t="shared" si="4"/>
        <v>0</v>
      </c>
      <c r="AX136" s="52"/>
      <c r="AY136" s="25" t="s">
        <v>33</v>
      </c>
      <c r="AZ136" s="52"/>
      <c r="BA136" s="52"/>
      <c r="BB136" s="133"/>
    </row>
    <row r="137" spans="2:54" ht="12.5" x14ac:dyDescent="0.25">
      <c r="B137" s="138">
        <v>18</v>
      </c>
      <c r="C137" s="47"/>
      <c r="D137" s="49"/>
      <c r="E137" s="49"/>
      <c r="F137" s="47"/>
      <c r="G137" s="47"/>
      <c r="H137" s="49"/>
      <c r="I137" s="49"/>
      <c r="J137" s="49"/>
      <c r="K137" s="49"/>
      <c r="L137" s="50"/>
      <c r="M137" s="50"/>
      <c r="N137" s="50"/>
      <c r="O137" s="50"/>
      <c r="P137" s="49"/>
      <c r="Q137" s="49"/>
      <c r="R137" s="49"/>
      <c r="S137" s="49"/>
      <c r="T137" s="50"/>
      <c r="U137" s="50"/>
      <c r="V137" s="50"/>
      <c r="W137" s="50"/>
      <c r="X137" s="50"/>
      <c r="Y137" s="50"/>
      <c r="Z137" s="50"/>
      <c r="AA137" s="50"/>
      <c r="AB137" s="49"/>
      <c r="AC137" s="49"/>
      <c r="AD137" s="49"/>
      <c r="AE137" s="49"/>
      <c r="AF137" s="49"/>
      <c r="AG137" s="50"/>
      <c r="AH137" s="50"/>
      <c r="AI137" s="50"/>
      <c r="AJ137" s="50"/>
      <c r="AK137" s="50"/>
      <c r="AL137" s="50"/>
      <c r="AM137" s="50"/>
      <c r="AN137" s="50"/>
      <c r="AO137" s="50"/>
      <c r="AP137" s="50"/>
      <c r="AQ137" s="140"/>
      <c r="AR137" s="52"/>
      <c r="AS137" s="197"/>
      <c r="AT137" s="25" t="s">
        <v>72</v>
      </c>
      <c r="AU137" s="25" t="s">
        <v>38</v>
      </c>
      <c r="AV137" s="25">
        <f>COUNTIF($C$120:$AP$141,"BDI")</f>
        <v>0</v>
      </c>
      <c r="AW137" s="177">
        <f t="shared" si="4"/>
        <v>0</v>
      </c>
      <c r="AX137" s="52"/>
      <c r="AY137" s="25" t="s">
        <v>33</v>
      </c>
      <c r="AZ137" s="52"/>
      <c r="BA137" s="52"/>
      <c r="BB137" s="133"/>
    </row>
    <row r="138" spans="2:54" ht="12.5" x14ac:dyDescent="0.25">
      <c r="B138" s="138">
        <v>19</v>
      </c>
      <c r="C138" s="50"/>
      <c r="D138" s="50"/>
      <c r="E138" s="58"/>
      <c r="F138" s="49"/>
      <c r="G138" s="49"/>
      <c r="H138" s="103" t="s">
        <v>34</v>
      </c>
      <c r="I138" s="104" t="s">
        <v>34</v>
      </c>
      <c r="J138" s="49"/>
      <c r="K138" s="49"/>
      <c r="L138" s="50"/>
      <c r="M138" s="50"/>
      <c r="N138" s="50"/>
      <c r="O138" s="50"/>
      <c r="P138" s="47"/>
      <c r="Q138" s="49"/>
      <c r="R138" s="49"/>
      <c r="S138" s="49"/>
      <c r="T138" s="50"/>
      <c r="U138" s="50"/>
      <c r="V138" s="50"/>
      <c r="W138" s="50"/>
      <c r="X138" s="58"/>
      <c r="Y138" s="58"/>
      <c r="Z138" s="103" t="s">
        <v>34</v>
      </c>
      <c r="AA138" s="104" t="s">
        <v>34</v>
      </c>
      <c r="AB138" s="49"/>
      <c r="AC138" s="49"/>
      <c r="AD138" s="49"/>
      <c r="AE138" s="49"/>
      <c r="AF138" s="49"/>
      <c r="AG138" s="47"/>
      <c r="AH138" s="47"/>
      <c r="AI138" s="47"/>
      <c r="AJ138" s="50"/>
      <c r="AK138" s="112" t="s">
        <v>86</v>
      </c>
      <c r="AL138" s="50"/>
      <c r="AM138" s="50"/>
      <c r="AN138" s="50"/>
      <c r="AO138" s="78" t="s">
        <v>84</v>
      </c>
      <c r="AP138" s="79" t="s">
        <v>84</v>
      </c>
      <c r="AQ138" s="140"/>
      <c r="AR138" s="52"/>
      <c r="AS138" s="198"/>
      <c r="AT138" s="25" t="s">
        <v>73</v>
      </c>
      <c r="AU138" s="25" t="s">
        <v>39</v>
      </c>
      <c r="AV138" s="25">
        <f>COUNTIF($C$120:$AP$141,"BA")</f>
        <v>0</v>
      </c>
      <c r="AW138" s="177">
        <f t="shared" si="4"/>
        <v>0</v>
      </c>
      <c r="AX138" s="52"/>
      <c r="AY138" s="25" t="s">
        <v>33</v>
      </c>
      <c r="AZ138" s="52"/>
      <c r="BA138" s="52"/>
      <c r="BB138" s="133"/>
    </row>
    <row r="139" spans="2:54" ht="12.5" x14ac:dyDescent="0.25">
      <c r="B139" s="138">
        <v>20</v>
      </c>
      <c r="C139" s="49"/>
      <c r="D139" s="58"/>
      <c r="E139" s="58"/>
      <c r="F139" s="49"/>
      <c r="G139" s="49"/>
      <c r="H139" s="105" t="s">
        <v>34</v>
      </c>
      <c r="I139" s="106" t="s">
        <v>34</v>
      </c>
      <c r="J139" s="47"/>
      <c r="K139" s="62"/>
      <c r="L139" s="62"/>
      <c r="M139" s="62"/>
      <c r="N139" s="62"/>
      <c r="O139" s="50"/>
      <c r="P139" s="47"/>
      <c r="Q139" s="49"/>
      <c r="R139" s="49"/>
      <c r="S139" s="49"/>
      <c r="T139" s="50"/>
      <c r="U139" s="50"/>
      <c r="V139" s="50"/>
      <c r="W139" s="50"/>
      <c r="X139" s="58"/>
      <c r="Y139" s="58"/>
      <c r="Z139" s="105" t="s">
        <v>34</v>
      </c>
      <c r="AA139" s="106" t="s">
        <v>34</v>
      </c>
      <c r="AB139" s="49"/>
      <c r="AC139" s="49"/>
      <c r="AD139" s="49"/>
      <c r="AE139" s="49"/>
      <c r="AF139" s="49"/>
      <c r="AG139" s="47"/>
      <c r="AH139" s="47"/>
      <c r="AI139" s="47"/>
      <c r="AJ139" s="50"/>
      <c r="AK139" s="113" t="s">
        <v>76</v>
      </c>
      <c r="AL139" s="50"/>
      <c r="AM139" s="50"/>
      <c r="AN139" s="50"/>
      <c r="AO139" s="80" t="s">
        <v>84</v>
      </c>
      <c r="AP139" s="81" t="s">
        <v>84</v>
      </c>
      <c r="AQ139" s="140"/>
      <c r="AR139" s="52"/>
      <c r="AS139" s="132"/>
      <c r="AT139" s="52"/>
      <c r="AU139" s="52"/>
      <c r="AV139" s="52"/>
      <c r="AW139" s="133"/>
      <c r="AX139" s="52"/>
      <c r="AY139" s="51"/>
      <c r="AZ139" s="52"/>
      <c r="BA139" s="52"/>
      <c r="BB139" s="133"/>
    </row>
    <row r="140" spans="2:54" ht="13" thickBot="1" x14ac:dyDescent="0.3">
      <c r="B140" s="138">
        <v>21</v>
      </c>
      <c r="C140" s="49"/>
      <c r="D140" s="58"/>
      <c r="E140" s="58"/>
      <c r="F140" s="49"/>
      <c r="G140" s="49"/>
      <c r="H140" s="107" t="s">
        <v>34</v>
      </c>
      <c r="I140" s="108" t="s">
        <v>34</v>
      </c>
      <c r="J140" s="49"/>
      <c r="K140" s="49"/>
      <c r="L140" s="50"/>
      <c r="M140" s="50"/>
      <c r="N140" s="50"/>
      <c r="O140" s="50"/>
      <c r="P140" s="47"/>
      <c r="Q140" s="49"/>
      <c r="R140" s="49"/>
      <c r="S140" s="49"/>
      <c r="T140" s="50"/>
      <c r="U140" s="50"/>
      <c r="V140" s="50"/>
      <c r="W140" s="50"/>
      <c r="X140" s="58"/>
      <c r="Y140" s="58"/>
      <c r="Z140" s="107" t="s">
        <v>34</v>
      </c>
      <c r="AA140" s="108" t="s">
        <v>34</v>
      </c>
      <c r="AB140" s="49"/>
      <c r="AC140" s="49"/>
      <c r="AD140" s="49"/>
      <c r="AE140" s="49"/>
      <c r="AF140" s="49"/>
      <c r="AG140" s="47"/>
      <c r="AH140" s="47"/>
      <c r="AI140" s="47"/>
      <c r="AJ140" s="50"/>
      <c r="AK140" s="114" t="s">
        <v>76</v>
      </c>
      <c r="AL140" s="50"/>
      <c r="AM140" s="50"/>
      <c r="AN140" s="50"/>
      <c r="AO140" s="82" t="s">
        <v>84</v>
      </c>
      <c r="AP140" s="83" t="s">
        <v>84</v>
      </c>
      <c r="AQ140" s="140"/>
      <c r="AR140" s="52"/>
      <c r="AS140" s="199"/>
      <c r="AT140" s="152"/>
      <c r="AU140" s="200" t="s">
        <v>53</v>
      </c>
      <c r="AV140" s="152">
        <f>SUM(AV118:AV138)</f>
        <v>150</v>
      </c>
      <c r="AW140" s="153"/>
      <c r="AX140" s="52"/>
      <c r="AY140" s="51"/>
      <c r="AZ140" s="52"/>
      <c r="BA140" s="52"/>
      <c r="BB140" s="133"/>
    </row>
    <row r="141" spans="2:54" ht="12.5" x14ac:dyDescent="0.25">
      <c r="B141" s="138">
        <v>22</v>
      </c>
      <c r="C141" s="64" t="s">
        <v>41</v>
      </c>
      <c r="D141" s="95" t="s">
        <v>41</v>
      </c>
      <c r="E141" s="95" t="s">
        <v>41</v>
      </c>
      <c r="F141" s="95" t="s">
        <v>41</v>
      </c>
      <c r="G141" s="95" t="s">
        <v>41</v>
      </c>
      <c r="H141" s="95" t="s">
        <v>41</v>
      </c>
      <c r="I141" s="95" t="s">
        <v>41</v>
      </c>
      <c r="J141" s="95" t="s">
        <v>41</v>
      </c>
      <c r="K141" s="95" t="s">
        <v>41</v>
      </c>
      <c r="L141" s="95" t="s">
        <v>41</v>
      </c>
      <c r="M141" s="95" t="s">
        <v>41</v>
      </c>
      <c r="N141" s="95" t="s">
        <v>41</v>
      </c>
      <c r="O141" s="95" t="s">
        <v>41</v>
      </c>
      <c r="P141" s="95" t="s">
        <v>41</v>
      </c>
      <c r="Q141" s="95" t="s">
        <v>41</v>
      </c>
      <c r="R141" s="95" t="s">
        <v>41</v>
      </c>
      <c r="S141" s="95" t="s">
        <v>41</v>
      </c>
      <c r="T141" s="95" t="s">
        <v>41</v>
      </c>
      <c r="U141" s="95" t="s">
        <v>41</v>
      </c>
      <c r="V141" s="95" t="s">
        <v>41</v>
      </c>
      <c r="W141" s="95" t="s">
        <v>41</v>
      </c>
      <c r="X141" s="95" t="s">
        <v>41</v>
      </c>
      <c r="Y141" s="95" t="s">
        <v>41</v>
      </c>
      <c r="Z141" s="95" t="s">
        <v>41</v>
      </c>
      <c r="AA141" s="95" t="s">
        <v>41</v>
      </c>
      <c r="AB141" s="95" t="s">
        <v>41</v>
      </c>
      <c r="AC141" s="95" t="s">
        <v>41</v>
      </c>
      <c r="AD141" s="95" t="s">
        <v>41</v>
      </c>
      <c r="AE141" s="95" t="s">
        <v>41</v>
      </c>
      <c r="AF141" s="95" t="s">
        <v>41</v>
      </c>
      <c r="AG141" s="95" t="s">
        <v>41</v>
      </c>
      <c r="AH141" s="95" t="s">
        <v>41</v>
      </c>
      <c r="AI141" s="95" t="s">
        <v>41</v>
      </c>
      <c r="AJ141" s="95" t="s">
        <v>41</v>
      </c>
      <c r="AK141" s="96" t="s">
        <v>41</v>
      </c>
      <c r="AL141" s="95" t="s">
        <v>41</v>
      </c>
      <c r="AM141" s="95" t="s">
        <v>41</v>
      </c>
      <c r="AN141" s="95" t="s">
        <v>41</v>
      </c>
      <c r="AO141" s="96" t="s">
        <v>41</v>
      </c>
      <c r="AP141" s="102" t="s">
        <v>41</v>
      </c>
      <c r="AQ141" s="140"/>
      <c r="AR141" s="52"/>
      <c r="AS141" s="52"/>
      <c r="AT141" s="52"/>
      <c r="AU141" s="52"/>
      <c r="AV141" s="52"/>
      <c r="AW141" s="52"/>
      <c r="AX141" s="52"/>
      <c r="AY141" s="52"/>
      <c r="AZ141" s="52"/>
      <c r="BA141" s="52"/>
      <c r="BB141" s="133"/>
    </row>
    <row r="142" spans="2:54" ht="13" x14ac:dyDescent="0.3">
      <c r="B142" s="141"/>
      <c r="C142" s="142"/>
      <c r="D142" s="142"/>
      <c r="E142" s="142"/>
      <c r="F142" s="142"/>
      <c r="G142" s="142"/>
      <c r="H142" s="142"/>
      <c r="I142" s="142"/>
      <c r="J142" s="142"/>
      <c r="K142" s="142"/>
      <c r="L142" s="142"/>
      <c r="M142" s="142"/>
      <c r="N142" s="142"/>
      <c r="O142" s="142"/>
      <c r="P142" s="142"/>
      <c r="Q142" s="142"/>
      <c r="R142" s="142"/>
      <c r="S142" s="142"/>
      <c r="T142" s="142"/>
      <c r="U142" s="142"/>
      <c r="V142" s="142"/>
      <c r="W142" s="142"/>
      <c r="X142" s="142"/>
      <c r="Y142" s="142"/>
      <c r="Z142" s="142"/>
      <c r="AA142" s="142"/>
      <c r="AB142" s="142"/>
      <c r="AC142" s="142"/>
      <c r="AD142" s="142"/>
      <c r="AE142" s="142"/>
      <c r="AF142" s="142"/>
      <c r="AG142" s="142"/>
      <c r="AH142" s="142"/>
      <c r="AI142" s="142"/>
      <c r="AJ142" s="142"/>
      <c r="AK142" s="142"/>
      <c r="AL142" s="142"/>
      <c r="AM142" s="142"/>
      <c r="AN142" s="142"/>
      <c r="AO142" s="142"/>
      <c r="AP142" s="142"/>
      <c r="AQ142" s="142"/>
      <c r="AR142" s="52"/>
      <c r="AS142" s="52"/>
      <c r="AT142" s="52"/>
      <c r="AU142" s="52"/>
      <c r="AV142" s="52"/>
      <c r="AW142" s="52"/>
      <c r="AX142" s="31"/>
      <c r="AY142" s="23" t="s">
        <v>54</v>
      </c>
      <c r="AZ142" s="23" t="s">
        <v>55</v>
      </c>
      <c r="BA142" s="25" t="s">
        <v>28</v>
      </c>
      <c r="BB142" s="133"/>
    </row>
    <row r="143" spans="2:54" ht="12.5" x14ac:dyDescent="0.25">
      <c r="B143" s="132"/>
      <c r="C143" s="143"/>
      <c r="D143" s="143"/>
      <c r="E143" s="143"/>
      <c r="F143" s="143"/>
      <c r="G143" s="143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  <c r="X143" s="143"/>
      <c r="Y143" s="143"/>
      <c r="Z143" s="143"/>
      <c r="AA143" s="143"/>
      <c r="AB143" s="143"/>
      <c r="AC143" s="143"/>
      <c r="AD143" s="143"/>
      <c r="AE143" s="143"/>
      <c r="AF143" s="143"/>
      <c r="AG143" s="143"/>
      <c r="AH143" s="143"/>
      <c r="AI143" s="52"/>
      <c r="AJ143" s="52"/>
      <c r="AK143" s="52"/>
      <c r="AL143" s="52"/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2"/>
      <c r="AX143" s="39" t="s">
        <v>56</v>
      </c>
      <c r="AY143" s="25" t="s">
        <v>40</v>
      </c>
      <c r="AZ143" s="31">
        <f>SUM(AV120)</f>
        <v>85</v>
      </c>
      <c r="BA143" s="31">
        <f>(AZ143/$AV$27)*100</f>
        <v>46.195652173913047</v>
      </c>
      <c r="BB143" s="133"/>
    </row>
    <row r="144" spans="2:54" ht="12.5" x14ac:dyDescent="0.25">
      <c r="B144" s="144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2"/>
      <c r="AL144" s="52"/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2"/>
      <c r="AX144" s="39" t="s">
        <v>57</v>
      </c>
      <c r="AY144" s="25" t="s">
        <v>58</v>
      </c>
      <c r="AZ144" s="31">
        <f>SUM(AV121:AV128)</f>
        <v>8</v>
      </c>
      <c r="BA144" s="31">
        <f>(AZ144/$AV$27)*100</f>
        <v>4.3478260869565215</v>
      </c>
      <c r="BB144" s="133"/>
    </row>
    <row r="145" spans="2:54" ht="12.5" x14ac:dyDescent="0.25">
      <c r="B145" s="13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2"/>
      <c r="AL145" s="52"/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2"/>
      <c r="AX145" s="39" t="s">
        <v>59</v>
      </c>
      <c r="AY145" s="25" t="s">
        <v>60</v>
      </c>
      <c r="AZ145" s="31">
        <f>SUM(AV133:AV138)</f>
        <v>18</v>
      </c>
      <c r="BA145" s="31">
        <f t="shared" ref="BA145:BA146" si="5">(AZ145/$AV$27)*100</f>
        <v>9.7826086956521738</v>
      </c>
      <c r="BB145" s="133"/>
    </row>
    <row r="146" spans="2:54" ht="12.5" x14ac:dyDescent="0.25">
      <c r="B146" s="145"/>
      <c r="C146" s="143"/>
      <c r="D146" s="143"/>
      <c r="E146" s="143"/>
      <c r="F146" s="143"/>
      <c r="G146" s="143"/>
      <c r="H146" s="143"/>
      <c r="I146" s="143"/>
      <c r="J146" s="143"/>
      <c r="K146" s="143"/>
      <c r="L146" s="143"/>
      <c r="M146" s="143"/>
      <c r="N146" s="143"/>
      <c r="O146" s="143"/>
      <c r="P146" s="52"/>
      <c r="Q146" s="143"/>
      <c r="R146" s="143"/>
      <c r="S146" s="143"/>
      <c r="T146" s="143"/>
      <c r="U146" s="143"/>
      <c r="V146" s="143"/>
      <c r="W146" s="143"/>
      <c r="X146" s="143"/>
      <c r="Y146" s="143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2"/>
      <c r="AL146" s="52"/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2"/>
      <c r="AX146" s="39" t="s">
        <v>61</v>
      </c>
      <c r="AY146" s="25" t="s">
        <v>62</v>
      </c>
      <c r="AZ146" s="31">
        <f>SUM(AV129:AV132)</f>
        <v>15</v>
      </c>
      <c r="BA146" s="31">
        <f t="shared" si="5"/>
        <v>8.1521739130434785</v>
      </c>
      <c r="BB146" s="133"/>
    </row>
    <row r="147" spans="2:54" ht="12.5" x14ac:dyDescent="0.25">
      <c r="B147" s="145"/>
      <c r="C147" s="143"/>
      <c r="D147" s="143"/>
      <c r="E147" s="143"/>
      <c r="F147" s="143"/>
      <c r="G147" s="146"/>
      <c r="H147" s="143"/>
      <c r="I147" s="143"/>
      <c r="J147" s="146"/>
      <c r="K147" s="143"/>
      <c r="L147" s="143"/>
      <c r="M147" s="146"/>
      <c r="N147" s="143"/>
      <c r="O147" s="143"/>
      <c r="P147" s="52"/>
      <c r="Q147" s="143"/>
      <c r="R147" s="143"/>
      <c r="S147" s="143"/>
      <c r="T147" s="143"/>
      <c r="U147" s="143"/>
      <c r="V147" s="143"/>
      <c r="W147" s="143"/>
      <c r="X147" s="143"/>
      <c r="Y147" s="143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2"/>
      <c r="AL147" s="52"/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2"/>
      <c r="AX147" s="147"/>
      <c r="AY147" s="52"/>
      <c r="AZ147" s="52"/>
      <c r="BA147" s="52"/>
      <c r="BB147" s="133"/>
    </row>
    <row r="148" spans="2:54" ht="12.5" x14ac:dyDescent="0.25">
      <c r="B148" s="148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52"/>
      <c r="AJ148" s="52"/>
      <c r="AK148" s="52"/>
      <c r="AL148" s="52"/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2"/>
      <c r="AX148" s="52"/>
      <c r="AY148" s="52"/>
      <c r="AZ148" s="52"/>
      <c r="BA148" s="52"/>
      <c r="BB148" s="133"/>
    </row>
    <row r="149" spans="2:54" ht="12.5" x14ac:dyDescent="0.25">
      <c r="B149" s="149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7"/>
      <c r="AI149" s="52"/>
      <c r="AJ149" s="52"/>
      <c r="AK149" s="52"/>
      <c r="AL149" s="52"/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2"/>
      <c r="AX149" s="52"/>
      <c r="AY149" s="52"/>
      <c r="AZ149" s="52"/>
      <c r="BA149" s="52"/>
      <c r="BB149" s="133"/>
    </row>
    <row r="150" spans="2:54" ht="12.5" x14ac:dyDescent="0.25">
      <c r="B150" s="137"/>
      <c r="C150" s="125"/>
      <c r="D150" s="125"/>
      <c r="E150" s="125"/>
      <c r="F150" s="125"/>
      <c r="G150" s="125"/>
      <c r="H150" s="125"/>
      <c r="I150" s="125"/>
      <c r="J150" s="125"/>
      <c r="K150" s="125"/>
      <c r="L150" s="125"/>
      <c r="M150" s="125"/>
      <c r="N150" s="125"/>
      <c r="O150" s="125"/>
      <c r="P150" s="125"/>
      <c r="Q150" s="18"/>
      <c r="R150" s="49"/>
      <c r="S150" s="47"/>
      <c r="T150" s="49"/>
      <c r="U150" s="47"/>
      <c r="V150" s="47"/>
      <c r="W150" s="47"/>
      <c r="X150" s="49"/>
      <c r="Y150" s="49"/>
      <c r="Z150" s="49"/>
      <c r="AA150" s="49"/>
      <c r="AB150" s="47"/>
      <c r="AC150" s="47"/>
      <c r="AD150" s="47"/>
      <c r="AE150" s="47"/>
      <c r="AF150" s="47"/>
      <c r="AG150" s="49"/>
      <c r="AH150" s="47"/>
      <c r="AI150" s="52"/>
      <c r="AJ150" s="52"/>
      <c r="AK150" s="52"/>
      <c r="AL150" s="52"/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2"/>
      <c r="AX150" s="52"/>
      <c r="AY150" s="52"/>
      <c r="AZ150" s="52"/>
      <c r="BA150" s="52"/>
      <c r="BB150" s="133"/>
    </row>
    <row r="151" spans="2:54" ht="12.5" x14ac:dyDescent="0.25">
      <c r="B151" s="137"/>
      <c r="C151" s="125"/>
      <c r="D151" s="125"/>
      <c r="E151" s="125"/>
      <c r="F151" s="125"/>
      <c r="G151" s="125"/>
      <c r="H151" s="125"/>
      <c r="I151" s="125"/>
      <c r="J151" s="125"/>
      <c r="K151" s="125"/>
      <c r="L151" s="125"/>
      <c r="M151" s="125"/>
      <c r="N151" s="125"/>
      <c r="O151" s="125"/>
      <c r="P151" s="125"/>
      <c r="Q151" s="18"/>
      <c r="R151" s="49"/>
      <c r="S151" s="47"/>
      <c r="T151" s="49"/>
      <c r="U151" s="49"/>
      <c r="V151" s="47"/>
      <c r="W151" s="47"/>
      <c r="X151" s="49"/>
      <c r="Y151" s="49"/>
      <c r="Z151" s="49"/>
      <c r="AA151" s="49"/>
      <c r="AB151" s="47"/>
      <c r="AC151" s="47"/>
      <c r="AD151" s="47"/>
      <c r="AE151" s="47"/>
      <c r="AF151" s="47"/>
      <c r="AG151" s="49"/>
      <c r="AH151" s="47"/>
      <c r="AI151" s="52"/>
      <c r="AJ151" s="52"/>
      <c r="AK151" s="52"/>
      <c r="AL151" s="52"/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2"/>
      <c r="AX151" s="52"/>
      <c r="AY151" s="52"/>
      <c r="AZ151" s="52"/>
      <c r="BA151" s="52"/>
      <c r="BB151" s="133"/>
    </row>
    <row r="152" spans="2:54" ht="12.5" x14ac:dyDescent="0.25">
      <c r="B152" s="137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7"/>
      <c r="AI152" s="52"/>
      <c r="AJ152" s="52"/>
      <c r="AK152" s="52"/>
      <c r="AL152" s="52"/>
      <c r="AM152" s="52"/>
      <c r="AN152" s="52"/>
      <c r="AO152" s="52"/>
      <c r="AP152" s="52"/>
      <c r="AQ152" s="52"/>
      <c r="AR152" s="52"/>
      <c r="AS152" s="52"/>
      <c r="AT152" s="52"/>
      <c r="AU152" s="52"/>
      <c r="AV152" s="52"/>
      <c r="AW152" s="52"/>
      <c r="AX152" s="52"/>
      <c r="AY152" s="52"/>
      <c r="AZ152" s="52"/>
      <c r="BA152" s="52"/>
      <c r="BB152" s="133"/>
    </row>
    <row r="153" spans="2:54" ht="12.5" x14ac:dyDescent="0.25">
      <c r="B153" s="149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7"/>
      <c r="AI153" s="52"/>
      <c r="AJ153" s="52"/>
      <c r="AK153" s="52"/>
      <c r="AL153" s="52"/>
      <c r="AM153" s="52"/>
      <c r="AN153" s="52"/>
      <c r="AO153" s="52"/>
      <c r="AP153" s="52"/>
      <c r="AQ153" s="52"/>
      <c r="AR153" s="52"/>
      <c r="AS153" s="52"/>
      <c r="AT153" s="52"/>
      <c r="AU153" s="52"/>
      <c r="AV153" s="52"/>
      <c r="AW153" s="52"/>
      <c r="AX153" s="52"/>
      <c r="AY153" s="52"/>
      <c r="AZ153" s="52"/>
      <c r="BA153" s="52"/>
      <c r="BB153" s="133"/>
    </row>
    <row r="154" spans="2:54" ht="12.5" x14ac:dyDescent="0.25">
      <c r="B154" s="137"/>
      <c r="C154" s="125"/>
      <c r="D154" s="125"/>
      <c r="E154" s="125"/>
      <c r="F154" s="125"/>
      <c r="G154" s="125"/>
      <c r="H154" s="125"/>
      <c r="I154" s="125"/>
      <c r="J154" s="125"/>
      <c r="K154" s="125"/>
      <c r="L154" s="125"/>
      <c r="M154" s="125"/>
      <c r="N154" s="125"/>
      <c r="O154" s="125"/>
      <c r="P154" s="125"/>
      <c r="Q154" s="18"/>
      <c r="R154" s="49"/>
      <c r="S154" s="49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7"/>
      <c r="AG154" s="49"/>
      <c r="AH154" s="47"/>
      <c r="AI154" s="52"/>
      <c r="AJ154" s="52"/>
      <c r="AK154" s="52"/>
      <c r="AL154" s="52"/>
      <c r="AM154" s="52"/>
      <c r="AN154" s="52"/>
      <c r="AO154" s="52"/>
      <c r="AP154" s="52"/>
      <c r="AQ154" s="52"/>
      <c r="AR154" s="52"/>
      <c r="AS154" s="52"/>
      <c r="AT154" s="52"/>
      <c r="AU154" s="52"/>
      <c r="AV154" s="52"/>
      <c r="AW154" s="52"/>
      <c r="AX154" s="52"/>
      <c r="AY154" s="52"/>
      <c r="AZ154" s="52"/>
      <c r="BA154" s="52"/>
      <c r="BB154" s="133"/>
    </row>
    <row r="155" spans="2:54" ht="12.5" x14ac:dyDescent="0.25">
      <c r="B155" s="137"/>
      <c r="C155" s="125"/>
      <c r="D155" s="125"/>
      <c r="E155" s="125"/>
      <c r="F155" s="125"/>
      <c r="G155" s="125"/>
      <c r="H155" s="125"/>
      <c r="I155" s="125"/>
      <c r="J155" s="125"/>
      <c r="K155" s="125"/>
      <c r="L155" s="125"/>
      <c r="M155" s="125"/>
      <c r="N155" s="125"/>
      <c r="O155" s="125"/>
      <c r="P155" s="125"/>
      <c r="Q155" s="18"/>
      <c r="R155" s="49"/>
      <c r="S155" s="47"/>
      <c r="T155" s="47"/>
      <c r="U155" s="47"/>
      <c r="V155" s="47"/>
      <c r="W155" s="47"/>
      <c r="X155" s="47"/>
      <c r="Y155" s="49"/>
      <c r="Z155" s="47"/>
      <c r="AA155" s="47"/>
      <c r="AB155" s="47"/>
      <c r="AC155" s="47"/>
      <c r="AD155" s="47"/>
      <c r="AE155" s="47"/>
      <c r="AF155" s="49"/>
      <c r="AG155" s="49"/>
      <c r="AH155" s="47"/>
      <c r="AI155" s="52"/>
      <c r="AJ155" s="52"/>
      <c r="AK155" s="52"/>
      <c r="AL155" s="52"/>
      <c r="AM155" s="52"/>
      <c r="AN155" s="52"/>
      <c r="AO155" s="52"/>
      <c r="AP155" s="52"/>
      <c r="AQ155" s="52"/>
      <c r="AR155" s="52"/>
      <c r="AS155" s="52"/>
      <c r="AT155" s="52"/>
      <c r="AU155" s="52"/>
      <c r="AV155" s="52"/>
      <c r="AW155" s="52"/>
      <c r="AX155" s="52"/>
      <c r="AY155" s="52"/>
      <c r="AZ155" s="52"/>
      <c r="BA155" s="52"/>
      <c r="BB155" s="133"/>
    </row>
    <row r="156" spans="2:54" ht="12.5" x14ac:dyDescent="0.25">
      <c r="B156" s="137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49"/>
      <c r="S156" s="49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7"/>
      <c r="AI156" s="52"/>
      <c r="AJ156" s="52"/>
      <c r="AK156" s="52"/>
      <c r="AL156" s="52"/>
      <c r="AM156" s="52"/>
      <c r="AN156" s="52"/>
      <c r="AO156" s="52"/>
      <c r="AP156" s="52"/>
      <c r="AQ156" s="52"/>
      <c r="AR156" s="52"/>
      <c r="AS156" s="52"/>
      <c r="AT156" s="52"/>
      <c r="AU156" s="52"/>
      <c r="AV156" s="52"/>
      <c r="AW156" s="52"/>
      <c r="AX156" s="52"/>
      <c r="AY156" s="52"/>
      <c r="AZ156" s="52"/>
      <c r="BA156" s="52"/>
      <c r="BB156" s="133"/>
    </row>
    <row r="157" spans="2:54" ht="12.5" x14ac:dyDescent="0.25">
      <c r="B157" s="149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7"/>
      <c r="AI157" s="52"/>
      <c r="AJ157" s="52"/>
      <c r="AK157" s="52"/>
      <c r="AL157" s="52"/>
      <c r="AM157" s="52"/>
      <c r="AN157" s="52"/>
      <c r="AO157" s="52"/>
      <c r="AP157" s="52"/>
      <c r="AQ157" s="52"/>
      <c r="AR157" s="52"/>
      <c r="AS157" s="52"/>
      <c r="AT157" s="52"/>
      <c r="AU157" s="52"/>
      <c r="AV157" s="52"/>
      <c r="AW157" s="52"/>
      <c r="AX157" s="52"/>
      <c r="AY157" s="52"/>
      <c r="AZ157" s="52"/>
      <c r="BA157" s="52"/>
      <c r="BB157" s="133"/>
    </row>
    <row r="158" spans="2:54" ht="12.5" x14ac:dyDescent="0.25">
      <c r="B158" s="137"/>
      <c r="C158" s="125"/>
      <c r="D158" s="125"/>
      <c r="E158" s="125"/>
      <c r="F158" s="125"/>
      <c r="G158" s="125"/>
      <c r="H158" s="125"/>
      <c r="I158" s="125"/>
      <c r="J158" s="125"/>
      <c r="K158" s="125"/>
      <c r="L158" s="125"/>
      <c r="M158" s="125"/>
      <c r="N158" s="125"/>
      <c r="O158" s="125"/>
      <c r="P158" s="125"/>
      <c r="Q158" s="18"/>
      <c r="R158" s="49"/>
      <c r="S158" s="47"/>
      <c r="T158" s="47"/>
      <c r="U158" s="47"/>
      <c r="V158" s="47"/>
      <c r="W158" s="49"/>
      <c r="X158" s="49"/>
      <c r="Y158" s="49"/>
      <c r="Z158" s="47"/>
      <c r="AA158" s="47"/>
      <c r="AB158" s="47"/>
      <c r="AC158" s="47"/>
      <c r="AD158" s="47"/>
      <c r="AE158" s="47"/>
      <c r="AF158" s="47"/>
      <c r="AG158" s="49"/>
      <c r="AH158" s="47"/>
      <c r="AI158" s="52"/>
      <c r="AJ158" s="52"/>
      <c r="AK158" s="52"/>
      <c r="AL158" s="52"/>
      <c r="AM158" s="52"/>
      <c r="AN158" s="52"/>
      <c r="AO158" s="52"/>
      <c r="AP158" s="52"/>
      <c r="AQ158" s="52"/>
      <c r="AR158" s="52"/>
      <c r="AS158" s="52"/>
      <c r="AT158" s="52"/>
      <c r="AU158" s="52"/>
      <c r="AV158" s="52"/>
      <c r="AW158" s="52"/>
      <c r="AX158" s="52"/>
      <c r="AY158" s="52"/>
      <c r="AZ158" s="52"/>
      <c r="BA158" s="52"/>
      <c r="BB158" s="133"/>
    </row>
    <row r="159" spans="2:54" ht="12.5" x14ac:dyDescent="0.25">
      <c r="B159" s="137"/>
      <c r="C159" s="125"/>
      <c r="D159" s="125"/>
      <c r="E159" s="125"/>
      <c r="F159" s="125"/>
      <c r="G159" s="125"/>
      <c r="H159" s="125"/>
      <c r="I159" s="125"/>
      <c r="J159" s="125"/>
      <c r="K159" s="125"/>
      <c r="L159" s="125"/>
      <c r="M159" s="125"/>
      <c r="N159" s="125"/>
      <c r="O159" s="125"/>
      <c r="P159" s="125"/>
      <c r="Q159" s="18"/>
      <c r="R159" s="49"/>
      <c r="S159" s="47"/>
      <c r="T159" s="47"/>
      <c r="U159" s="49"/>
      <c r="V159" s="47"/>
      <c r="W159" s="49"/>
      <c r="X159" s="49"/>
      <c r="Y159" s="49"/>
      <c r="Z159" s="47"/>
      <c r="AA159" s="47"/>
      <c r="AB159" s="47"/>
      <c r="AC159" s="47"/>
      <c r="AD159" s="47"/>
      <c r="AE159" s="47"/>
      <c r="AF159" s="47"/>
      <c r="AG159" s="49"/>
      <c r="AH159" s="47"/>
      <c r="AI159" s="52"/>
      <c r="AJ159" s="52"/>
      <c r="AK159" s="52"/>
      <c r="AL159" s="52"/>
      <c r="AM159" s="52"/>
      <c r="AN159" s="52"/>
      <c r="AO159" s="52"/>
      <c r="AP159" s="52"/>
      <c r="AQ159" s="52"/>
      <c r="AR159" s="52"/>
      <c r="AS159" s="52"/>
      <c r="AT159" s="52"/>
      <c r="AU159" s="52"/>
      <c r="AV159" s="52"/>
      <c r="AW159" s="52"/>
      <c r="AX159" s="52"/>
      <c r="AY159" s="52"/>
      <c r="AZ159" s="52"/>
      <c r="BA159" s="52"/>
      <c r="BB159" s="133"/>
    </row>
    <row r="160" spans="2:54" ht="12.5" x14ac:dyDescent="0.25">
      <c r="B160" s="137"/>
      <c r="C160" s="125"/>
      <c r="D160" s="125"/>
      <c r="E160" s="125"/>
      <c r="F160" s="125"/>
      <c r="G160" s="125"/>
      <c r="H160" s="125"/>
      <c r="I160" s="125"/>
      <c r="J160" s="125"/>
      <c r="K160" s="125"/>
      <c r="L160" s="125"/>
      <c r="M160" s="125"/>
      <c r="N160" s="125"/>
      <c r="O160" s="125"/>
      <c r="P160" s="125"/>
      <c r="Q160" s="18"/>
      <c r="R160" s="49"/>
      <c r="S160" s="47"/>
      <c r="T160" s="49"/>
      <c r="U160" s="47"/>
      <c r="V160" s="49"/>
      <c r="W160" s="49"/>
      <c r="X160" s="49"/>
      <c r="Y160" s="49"/>
      <c r="Z160" s="49"/>
      <c r="AA160" s="47"/>
      <c r="AB160" s="47"/>
      <c r="AC160" s="47"/>
      <c r="AD160" s="47"/>
      <c r="AE160" s="47"/>
      <c r="AF160" s="47"/>
      <c r="AG160" s="49"/>
      <c r="AH160" s="47"/>
      <c r="AI160" s="52"/>
      <c r="AJ160" s="52"/>
      <c r="AK160" s="52"/>
      <c r="AL160" s="52"/>
      <c r="AM160" s="52"/>
      <c r="AN160" s="52"/>
      <c r="AO160" s="52"/>
      <c r="AP160" s="52"/>
      <c r="AQ160" s="52"/>
      <c r="AR160" s="52"/>
      <c r="AS160" s="52"/>
      <c r="AT160" s="52"/>
      <c r="AU160" s="52"/>
      <c r="AV160" s="52"/>
      <c r="AW160" s="52"/>
      <c r="AX160" s="52"/>
      <c r="AY160" s="52"/>
      <c r="AZ160" s="52"/>
      <c r="BA160" s="52"/>
      <c r="BB160" s="133"/>
    </row>
    <row r="161" spans="2:54" ht="12.5" x14ac:dyDescent="0.25">
      <c r="B161" s="137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49"/>
      <c r="S161" s="49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7"/>
      <c r="AI161" s="52"/>
      <c r="AJ161" s="52"/>
      <c r="AK161" s="52"/>
      <c r="AL161" s="52"/>
      <c r="AM161" s="52"/>
      <c r="AN161" s="52"/>
      <c r="AO161" s="52"/>
      <c r="AP161" s="52"/>
      <c r="AQ161" s="52"/>
      <c r="AR161" s="52"/>
      <c r="AS161" s="52"/>
      <c r="AT161" s="52"/>
      <c r="AU161" s="52"/>
      <c r="AV161" s="52"/>
      <c r="AW161" s="52"/>
      <c r="AX161" s="52"/>
      <c r="AY161" s="52"/>
      <c r="AZ161" s="52"/>
      <c r="BA161" s="52"/>
      <c r="BB161" s="133"/>
    </row>
    <row r="162" spans="2:54" ht="12.5" x14ac:dyDescent="0.25">
      <c r="B162" s="149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49"/>
      <c r="S162" s="49"/>
      <c r="T162" s="47"/>
      <c r="U162" s="47"/>
      <c r="V162" s="47"/>
      <c r="W162" s="47"/>
      <c r="X162" s="47"/>
      <c r="Y162" s="47"/>
      <c r="Z162" s="49"/>
      <c r="AA162" s="49"/>
      <c r="AB162" s="49"/>
      <c r="AC162" s="49"/>
      <c r="AD162" s="49"/>
      <c r="AE162" s="49"/>
      <c r="AF162" s="49"/>
      <c r="AG162" s="49"/>
      <c r="AH162" s="47"/>
      <c r="AI162" s="52"/>
      <c r="AJ162" s="52"/>
      <c r="AK162" s="52"/>
      <c r="AL162" s="52"/>
      <c r="AM162" s="52"/>
      <c r="AN162" s="52"/>
      <c r="AO162" s="52"/>
      <c r="AP162" s="52"/>
      <c r="AQ162" s="52"/>
      <c r="AR162" s="52"/>
      <c r="AS162" s="52"/>
      <c r="AT162" s="52"/>
      <c r="AU162" s="52"/>
      <c r="AV162" s="52"/>
      <c r="AW162" s="52"/>
      <c r="AX162" s="52"/>
      <c r="AY162" s="52"/>
      <c r="AZ162" s="52"/>
      <c r="BA162" s="52"/>
      <c r="BB162" s="133"/>
    </row>
    <row r="163" spans="2:54" ht="12.5" x14ac:dyDescent="0.25">
      <c r="B163" s="137"/>
      <c r="C163" s="125"/>
      <c r="D163" s="125"/>
      <c r="E163" s="125"/>
      <c r="F163" s="125"/>
      <c r="G163" s="125"/>
      <c r="H163" s="125"/>
      <c r="I163" s="125"/>
      <c r="J163" s="125"/>
      <c r="K163" s="125"/>
      <c r="L163" s="125"/>
      <c r="M163" s="125"/>
      <c r="N163" s="125"/>
      <c r="O163" s="125"/>
      <c r="P163" s="125"/>
      <c r="Q163" s="18"/>
      <c r="R163" s="47"/>
      <c r="S163" s="47"/>
      <c r="T163" s="49"/>
      <c r="U163" s="49"/>
      <c r="V163" s="49"/>
      <c r="W163" s="49"/>
      <c r="X163" s="49"/>
      <c r="Y163" s="47"/>
      <c r="Z163" s="47"/>
      <c r="AA163" s="47"/>
      <c r="AB163" s="47"/>
      <c r="AC163" s="47"/>
      <c r="AD163" s="47"/>
      <c r="AE163" s="47"/>
      <c r="AF163" s="47"/>
      <c r="AG163" s="49"/>
      <c r="AH163" s="47"/>
      <c r="AI163" s="52"/>
      <c r="AJ163" s="52"/>
      <c r="AK163" s="52"/>
      <c r="AL163" s="52"/>
      <c r="AM163" s="52"/>
      <c r="AN163" s="52"/>
      <c r="AO163" s="52"/>
      <c r="AP163" s="52"/>
      <c r="AQ163" s="52"/>
      <c r="AR163" s="52"/>
      <c r="AS163" s="52"/>
      <c r="AT163" s="52"/>
      <c r="AU163" s="52"/>
      <c r="AV163" s="52"/>
      <c r="AW163" s="52"/>
      <c r="AX163" s="52"/>
      <c r="AY163" s="52"/>
      <c r="AZ163" s="52"/>
      <c r="BA163" s="52"/>
      <c r="BB163" s="133"/>
    </row>
    <row r="164" spans="2:54" ht="12.5" x14ac:dyDescent="0.25">
      <c r="B164" s="137"/>
      <c r="C164" s="125"/>
      <c r="D164" s="125"/>
      <c r="E164" s="125"/>
      <c r="F164" s="125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8"/>
      <c r="R164" s="47"/>
      <c r="S164" s="47"/>
      <c r="T164" s="47"/>
      <c r="U164" s="47"/>
      <c r="V164" s="49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9"/>
      <c r="AH164" s="47"/>
      <c r="AI164" s="52"/>
      <c r="AJ164" s="52"/>
      <c r="AK164" s="52"/>
      <c r="AL164" s="52"/>
      <c r="AM164" s="52"/>
      <c r="AN164" s="52"/>
      <c r="AO164" s="52"/>
      <c r="AP164" s="52"/>
      <c r="AQ164" s="52"/>
      <c r="AR164" s="52"/>
      <c r="AS164" s="52"/>
      <c r="AT164" s="52"/>
      <c r="AU164" s="52"/>
      <c r="AV164" s="52"/>
      <c r="AW164" s="52"/>
      <c r="AX164" s="52"/>
      <c r="AY164" s="52"/>
      <c r="AZ164" s="52"/>
      <c r="BA164" s="52"/>
      <c r="BB164" s="133"/>
    </row>
    <row r="165" spans="2:54" ht="12.5" x14ac:dyDescent="0.25">
      <c r="B165" s="137"/>
      <c r="C165" s="125"/>
      <c r="D165" s="125"/>
      <c r="E165" s="125"/>
      <c r="F165" s="125"/>
      <c r="G165" s="125"/>
      <c r="H165" s="125"/>
      <c r="I165" s="125"/>
      <c r="J165" s="125"/>
      <c r="K165" s="125"/>
      <c r="L165" s="125"/>
      <c r="M165" s="125"/>
      <c r="N165" s="125"/>
      <c r="O165" s="125"/>
      <c r="P165" s="125"/>
      <c r="Q165" s="18"/>
      <c r="R165" s="47"/>
      <c r="S165" s="47"/>
      <c r="T165" s="47"/>
      <c r="U165" s="47"/>
      <c r="V165" s="49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9"/>
      <c r="AH165" s="47"/>
      <c r="AI165" s="52"/>
      <c r="AJ165" s="52"/>
      <c r="AK165" s="52"/>
      <c r="AL165" s="52"/>
      <c r="AM165" s="52"/>
      <c r="AN165" s="52"/>
      <c r="AO165" s="52"/>
      <c r="AP165" s="52"/>
      <c r="AQ165" s="52"/>
      <c r="AR165" s="52"/>
      <c r="AS165" s="52"/>
      <c r="AT165" s="52"/>
      <c r="AU165" s="52"/>
      <c r="AV165" s="52"/>
      <c r="AW165" s="52"/>
      <c r="AX165" s="52"/>
      <c r="AY165" s="52"/>
      <c r="AZ165" s="52"/>
      <c r="BA165" s="52"/>
      <c r="BB165" s="133"/>
    </row>
    <row r="166" spans="2:54" ht="12.5" x14ac:dyDescent="0.25">
      <c r="B166" s="137"/>
      <c r="C166" s="125"/>
      <c r="D166" s="125"/>
      <c r="E166" s="125"/>
      <c r="F166" s="125"/>
      <c r="G166" s="125"/>
      <c r="H166" s="125"/>
      <c r="I166" s="125"/>
      <c r="J166" s="125"/>
      <c r="K166" s="125"/>
      <c r="L166" s="125"/>
      <c r="M166" s="125"/>
      <c r="N166" s="125"/>
      <c r="O166" s="125"/>
      <c r="P166" s="125"/>
      <c r="Q166" s="18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9"/>
      <c r="AH166" s="47"/>
      <c r="AI166" s="52"/>
      <c r="AJ166" s="52"/>
      <c r="AK166" s="52"/>
      <c r="AL166" s="52"/>
      <c r="AM166" s="52"/>
      <c r="AN166" s="52"/>
      <c r="AO166" s="52"/>
      <c r="AP166" s="52"/>
      <c r="AQ166" s="52"/>
      <c r="AR166" s="52"/>
      <c r="AS166" s="52"/>
      <c r="AT166" s="52"/>
      <c r="AU166" s="52"/>
      <c r="AV166" s="52"/>
      <c r="AW166" s="52"/>
      <c r="AX166" s="52"/>
      <c r="AY166" s="52"/>
      <c r="AZ166" s="52"/>
      <c r="BA166" s="52"/>
      <c r="BB166" s="133"/>
    </row>
    <row r="167" spans="2:54" ht="12.5" x14ac:dyDescent="0.25">
      <c r="B167" s="137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49"/>
      <c r="S167" s="49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7"/>
      <c r="AI167" s="52"/>
      <c r="AJ167" s="52"/>
      <c r="AK167" s="52"/>
      <c r="AL167" s="52"/>
      <c r="AM167" s="52"/>
      <c r="AN167" s="52"/>
      <c r="AO167" s="52"/>
      <c r="AP167" s="52"/>
      <c r="AQ167" s="52"/>
      <c r="AR167" s="52"/>
      <c r="AS167" s="52"/>
      <c r="AT167" s="52"/>
      <c r="AU167" s="52"/>
      <c r="AV167" s="52"/>
      <c r="AW167" s="52"/>
      <c r="AX167" s="52"/>
      <c r="AY167" s="52"/>
      <c r="AZ167" s="52"/>
      <c r="BA167" s="52"/>
      <c r="BB167" s="133"/>
    </row>
    <row r="168" spans="2:54" ht="12.5" x14ac:dyDescent="0.25">
      <c r="B168" s="148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52"/>
      <c r="AJ168" s="52"/>
      <c r="AK168" s="52"/>
      <c r="AL168" s="52"/>
      <c r="AM168" s="52"/>
      <c r="AN168" s="52"/>
      <c r="AO168" s="52"/>
      <c r="AP168" s="52"/>
      <c r="AQ168" s="52"/>
      <c r="AR168" s="52"/>
      <c r="AS168" s="52"/>
      <c r="AT168" s="52"/>
      <c r="AU168" s="52"/>
      <c r="AV168" s="52"/>
      <c r="AW168" s="52"/>
      <c r="AX168" s="52"/>
      <c r="AY168" s="52"/>
      <c r="AZ168" s="52"/>
      <c r="BA168" s="52"/>
      <c r="BB168" s="133"/>
    </row>
    <row r="169" spans="2:54" ht="13" thickBot="1" x14ac:dyDescent="0.3">
      <c r="B169" s="150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  <c r="U169" s="151"/>
      <c r="V169" s="151"/>
      <c r="W169" s="151"/>
      <c r="X169" s="151"/>
      <c r="Y169" s="151"/>
      <c r="Z169" s="151"/>
      <c r="AA169" s="151"/>
      <c r="AB169" s="151"/>
      <c r="AC169" s="151"/>
      <c r="AD169" s="151"/>
      <c r="AE169" s="151"/>
      <c r="AF169" s="151"/>
      <c r="AG169" s="151"/>
      <c r="AH169" s="151"/>
      <c r="AI169" s="152"/>
      <c r="AJ169" s="152"/>
      <c r="AK169" s="152"/>
      <c r="AL169" s="152"/>
      <c r="AM169" s="152"/>
      <c r="AN169" s="152"/>
      <c r="AO169" s="152"/>
      <c r="AP169" s="152"/>
      <c r="AQ169" s="152"/>
      <c r="AR169" s="152"/>
      <c r="AS169" s="152"/>
      <c r="AT169" s="152"/>
      <c r="AU169" s="152"/>
      <c r="AV169" s="152"/>
      <c r="AW169" s="152"/>
      <c r="AX169" s="152"/>
      <c r="AY169" s="152"/>
      <c r="AZ169" s="152"/>
      <c r="BA169" s="152"/>
      <c r="BB169" s="153"/>
    </row>
    <row r="170" spans="2:54" ht="12.5" x14ac:dyDescent="0.25"/>
    <row r="171" spans="2:54" ht="12.5" x14ac:dyDescent="0.25"/>
    <row r="172" spans="2:54" ht="12.5" x14ac:dyDescent="0.25"/>
    <row r="173" spans="2:54" ht="13" thickBot="1" x14ac:dyDescent="0.3"/>
    <row r="174" spans="2:54" ht="13" thickBot="1" x14ac:dyDescent="0.3">
      <c r="B174" s="129"/>
      <c r="C174" s="130"/>
      <c r="D174" s="130"/>
      <c r="E174" s="130"/>
      <c r="F174" s="130"/>
      <c r="G174" s="130"/>
      <c r="H174" s="130"/>
      <c r="I174" s="130"/>
      <c r="J174" s="130"/>
      <c r="K174" s="130"/>
      <c r="L174" s="130"/>
      <c r="M174" s="130"/>
      <c r="N174" s="130"/>
      <c r="O174" s="130"/>
      <c r="P174" s="130"/>
      <c r="Q174" s="130"/>
      <c r="R174" s="130"/>
      <c r="S174" s="130"/>
      <c r="T174" s="130"/>
      <c r="U174" s="130"/>
      <c r="V174" s="130"/>
      <c r="W174" s="130"/>
      <c r="X174" s="130"/>
      <c r="Y174" s="130"/>
      <c r="Z174" s="130"/>
      <c r="AA174" s="130"/>
      <c r="AB174" s="130"/>
      <c r="AC174" s="130"/>
      <c r="AD174" s="130"/>
      <c r="AE174" s="130"/>
      <c r="AF174" s="130"/>
      <c r="AG174" s="130"/>
      <c r="AH174" s="130"/>
      <c r="AI174" s="130"/>
      <c r="AJ174" s="130"/>
      <c r="AK174" s="130"/>
      <c r="AL174" s="130"/>
      <c r="AM174" s="130"/>
      <c r="AN174" s="130"/>
      <c r="AO174" s="130"/>
      <c r="AP174" s="130"/>
      <c r="AQ174" s="130"/>
      <c r="AR174" s="130"/>
      <c r="AS174" s="130"/>
      <c r="AT174" s="130"/>
      <c r="AU174" s="130"/>
      <c r="AV174" s="130"/>
      <c r="AW174" s="130"/>
      <c r="AX174" s="130"/>
      <c r="AY174" s="130"/>
      <c r="AZ174" s="130"/>
      <c r="BA174" s="130"/>
      <c r="BB174" s="131"/>
    </row>
    <row r="175" spans="2:54" ht="15.5" x14ac:dyDescent="0.35">
      <c r="B175" s="134"/>
      <c r="C175" s="135"/>
      <c r="D175" s="52"/>
      <c r="E175" s="52"/>
      <c r="F175" s="52"/>
      <c r="G175" s="52"/>
      <c r="H175" s="274" t="s">
        <v>106</v>
      </c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52"/>
      <c r="AF175" s="52"/>
      <c r="AG175" s="52"/>
      <c r="AH175" s="52"/>
      <c r="AI175" s="52"/>
      <c r="AJ175" s="52"/>
      <c r="AK175" s="52"/>
      <c r="AL175" s="52"/>
      <c r="AM175" s="52"/>
      <c r="AN175" s="52"/>
      <c r="AO175" s="52"/>
      <c r="AP175" s="52"/>
      <c r="AQ175" s="52"/>
      <c r="AR175" s="52"/>
      <c r="AS175" s="129"/>
      <c r="AT175" s="174" t="s">
        <v>25</v>
      </c>
      <c r="AU175" s="174" t="s">
        <v>26</v>
      </c>
      <c r="AV175" s="174" t="s">
        <v>27</v>
      </c>
      <c r="AW175" s="175" t="s">
        <v>28</v>
      </c>
      <c r="AX175" s="52"/>
      <c r="AY175" s="23" t="s">
        <v>29</v>
      </c>
      <c r="AZ175" s="52"/>
      <c r="BA175" s="53"/>
      <c r="BB175" s="133"/>
    </row>
    <row r="176" spans="2:54" ht="15.5" x14ac:dyDescent="0.35">
      <c r="B176" s="134"/>
      <c r="C176" s="135"/>
      <c r="D176" s="52"/>
      <c r="E176" s="52"/>
      <c r="F176" s="52"/>
      <c r="G176" s="52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52"/>
      <c r="AF176" s="52"/>
      <c r="AG176" s="52"/>
      <c r="AH176" s="52"/>
      <c r="AI176" s="52"/>
      <c r="AJ176" s="52"/>
      <c r="AK176" s="52"/>
      <c r="AL176" s="52"/>
      <c r="AM176" s="52"/>
      <c r="AN176" s="52"/>
      <c r="AO176" s="52"/>
      <c r="AP176" s="52"/>
      <c r="AQ176" s="52"/>
      <c r="AR176" s="52"/>
      <c r="AS176" s="202"/>
      <c r="AT176" s="24" t="s">
        <v>98</v>
      </c>
      <c r="AU176" s="25" t="s">
        <v>99</v>
      </c>
      <c r="AV176" s="25">
        <f>COUNTIF($C$179:$AP$200,"PS")</f>
        <v>3</v>
      </c>
      <c r="AW176" s="177"/>
      <c r="AX176" s="52"/>
      <c r="AY176" s="25" t="s">
        <v>31</v>
      </c>
      <c r="AZ176" s="52"/>
      <c r="BA176" s="53"/>
      <c r="BB176" s="133"/>
    </row>
    <row r="177" spans="2:54" ht="12.5" x14ac:dyDescent="0.25">
      <c r="B177" s="13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7"/>
      <c r="AL177" s="47"/>
      <c r="AM177" s="47"/>
      <c r="AN177" s="47"/>
      <c r="AO177" s="47"/>
      <c r="AP177" s="47"/>
      <c r="AQ177" s="125"/>
      <c r="AR177" s="52"/>
      <c r="AS177" s="178"/>
      <c r="AT177" s="24" t="s">
        <v>30</v>
      </c>
      <c r="AU177" s="25" t="s">
        <v>82</v>
      </c>
      <c r="AV177" s="25">
        <f>COUNTIF($C$179:$AP$200,"UI")</f>
        <v>18</v>
      </c>
      <c r="AW177" s="177">
        <f t="shared" ref="AW177:AW197" si="6">(AV177/$AV$27)*100</f>
        <v>9.7826086956521738</v>
      </c>
      <c r="AX177" s="52"/>
      <c r="AY177" s="25" t="s">
        <v>31</v>
      </c>
      <c r="AZ177" s="52"/>
      <c r="BA177" s="52"/>
      <c r="BB177" s="133"/>
    </row>
    <row r="178" spans="2:54" ht="12.5" x14ac:dyDescent="0.25">
      <c r="B178" s="138"/>
      <c r="C178" s="139">
        <v>1</v>
      </c>
      <c r="D178" s="139">
        <v>2</v>
      </c>
      <c r="E178" s="139">
        <v>3</v>
      </c>
      <c r="F178" s="139">
        <v>4</v>
      </c>
      <c r="G178" s="139">
        <v>5</v>
      </c>
      <c r="H178" s="139">
        <v>6</v>
      </c>
      <c r="I178" s="139">
        <v>7</v>
      </c>
      <c r="J178" s="139">
        <v>8</v>
      </c>
      <c r="K178" s="139">
        <v>9</v>
      </c>
      <c r="L178" s="139">
        <v>10</v>
      </c>
      <c r="M178" s="139">
        <v>11</v>
      </c>
      <c r="N178" s="139">
        <v>12</v>
      </c>
      <c r="O178" s="139">
        <v>13</v>
      </c>
      <c r="P178" s="139">
        <v>14</v>
      </c>
      <c r="Q178" s="139">
        <v>15</v>
      </c>
      <c r="R178" s="139">
        <v>16</v>
      </c>
      <c r="S178" s="139">
        <v>17</v>
      </c>
      <c r="T178" s="139">
        <v>18</v>
      </c>
      <c r="U178" s="139">
        <v>19</v>
      </c>
      <c r="V178" s="139">
        <v>20</v>
      </c>
      <c r="W178" s="139">
        <v>21</v>
      </c>
      <c r="X178" s="139">
        <v>22</v>
      </c>
      <c r="Y178" s="139">
        <v>23</v>
      </c>
      <c r="Z178" s="139">
        <v>24</v>
      </c>
      <c r="AA178" s="139">
        <v>25</v>
      </c>
      <c r="AB178" s="139">
        <v>26</v>
      </c>
      <c r="AC178" s="139">
        <v>27</v>
      </c>
      <c r="AD178" s="139">
        <v>28</v>
      </c>
      <c r="AE178" s="139">
        <v>29</v>
      </c>
      <c r="AF178" s="139">
        <v>30</v>
      </c>
      <c r="AG178" s="139">
        <v>31</v>
      </c>
      <c r="AH178" s="139">
        <v>32</v>
      </c>
      <c r="AI178" s="139">
        <v>33</v>
      </c>
      <c r="AJ178" s="139">
        <v>34</v>
      </c>
      <c r="AK178" s="139">
        <v>35</v>
      </c>
      <c r="AL178" s="139">
        <v>36</v>
      </c>
      <c r="AM178" s="139">
        <v>37</v>
      </c>
      <c r="AN178" s="139">
        <v>38</v>
      </c>
      <c r="AO178" s="139">
        <v>39</v>
      </c>
      <c r="AP178" s="139">
        <v>40</v>
      </c>
      <c r="AQ178" s="140"/>
      <c r="AR178" s="52"/>
      <c r="AS178" s="179"/>
      <c r="AT178" s="24" t="s">
        <v>83</v>
      </c>
      <c r="AU178" s="25" t="s">
        <v>84</v>
      </c>
      <c r="AV178" s="25">
        <f>COUNTIF($C$179:$AP$200,"LEx")</f>
        <v>6</v>
      </c>
      <c r="AW178" s="177">
        <f t="shared" si="6"/>
        <v>3.2608695652173911</v>
      </c>
      <c r="AX178" s="52"/>
      <c r="AY178" s="25" t="s">
        <v>31</v>
      </c>
      <c r="AZ178" s="52"/>
      <c r="BA178" s="52"/>
      <c r="BB178" s="133"/>
    </row>
    <row r="179" spans="2:54" ht="12.5" x14ac:dyDescent="0.25">
      <c r="B179" s="138">
        <v>1</v>
      </c>
      <c r="C179" s="56" t="s">
        <v>82</v>
      </c>
      <c r="D179" s="56" t="s">
        <v>82</v>
      </c>
      <c r="E179" s="56" t="s">
        <v>82</v>
      </c>
      <c r="F179" s="56" t="s">
        <v>82</v>
      </c>
      <c r="G179" s="56" t="s">
        <v>82</v>
      </c>
      <c r="H179" s="56" t="s">
        <v>82</v>
      </c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9"/>
      <c r="AJ179" s="47"/>
      <c r="AK179" s="47"/>
      <c r="AL179" s="47"/>
      <c r="AM179" s="47"/>
      <c r="AN179" s="47"/>
      <c r="AO179" s="47"/>
      <c r="AP179" s="47"/>
      <c r="AQ179" s="140"/>
      <c r="AR179" s="52"/>
      <c r="AS179" s="180"/>
      <c r="AT179" s="25" t="s">
        <v>64</v>
      </c>
      <c r="AU179" s="25" t="s">
        <v>41</v>
      </c>
      <c r="AV179" s="25">
        <f>COUNTIF($C$179:$AP$200,"P")</f>
        <v>85</v>
      </c>
      <c r="AW179" s="177">
        <f t="shared" si="6"/>
        <v>46.195652173913047</v>
      </c>
      <c r="AX179" s="52"/>
      <c r="AY179" s="25" t="s">
        <v>35</v>
      </c>
      <c r="AZ179" s="52"/>
      <c r="BA179" s="52"/>
      <c r="BB179" s="133"/>
    </row>
    <row r="180" spans="2:54" ht="12.5" x14ac:dyDescent="0.25">
      <c r="B180" s="138">
        <v>2</v>
      </c>
      <c r="C180" s="56" t="s">
        <v>82</v>
      </c>
      <c r="D180" s="56" t="s">
        <v>82</v>
      </c>
      <c r="E180" s="56" t="s">
        <v>82</v>
      </c>
      <c r="F180" s="56" t="s">
        <v>82</v>
      </c>
      <c r="G180" s="56" t="s">
        <v>82</v>
      </c>
      <c r="H180" s="56" t="s">
        <v>82</v>
      </c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7"/>
      <c r="AL180" s="47"/>
      <c r="AM180" s="47"/>
      <c r="AN180" s="47"/>
      <c r="AO180" s="47"/>
      <c r="AP180" s="47"/>
      <c r="AQ180" s="140"/>
      <c r="AR180" s="52"/>
      <c r="AS180" s="181"/>
      <c r="AT180" s="25" t="s">
        <v>42</v>
      </c>
      <c r="AU180" s="25" t="s">
        <v>43</v>
      </c>
      <c r="AV180" s="25">
        <f>COUNTIF($C$179:$AP$200,"CrP")</f>
        <v>4</v>
      </c>
      <c r="AW180" s="177">
        <f t="shared" si="6"/>
        <v>2.1739130434782608</v>
      </c>
      <c r="AX180" s="52"/>
      <c r="AY180" s="25" t="s">
        <v>44</v>
      </c>
      <c r="AZ180" s="52"/>
      <c r="BA180" s="52"/>
      <c r="BB180" s="133"/>
    </row>
    <row r="181" spans="2:54" ht="12.5" x14ac:dyDescent="0.25">
      <c r="B181" s="138">
        <v>3</v>
      </c>
      <c r="C181" s="60" t="s">
        <v>82</v>
      </c>
      <c r="D181" s="60" t="s">
        <v>82</v>
      </c>
      <c r="E181" s="60" t="s">
        <v>82</v>
      </c>
      <c r="F181" s="60" t="s">
        <v>82</v>
      </c>
      <c r="G181" s="60" t="s">
        <v>82</v>
      </c>
      <c r="H181" s="60" t="s">
        <v>82</v>
      </c>
      <c r="I181" s="47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7"/>
      <c r="AL181" s="47"/>
      <c r="AM181" s="47"/>
      <c r="AN181" s="47"/>
      <c r="AO181" s="47"/>
      <c r="AP181" s="47"/>
      <c r="AQ181" s="140"/>
      <c r="AR181" s="52"/>
      <c r="AS181" s="182"/>
      <c r="AT181" s="25" t="s">
        <v>65</v>
      </c>
      <c r="AU181" s="25" t="s">
        <v>45</v>
      </c>
      <c r="AV181" s="25">
        <f>COUNTIF($C$179:$AP$200,"MPLRI")</f>
        <v>0</v>
      </c>
      <c r="AW181" s="177">
        <f t="shared" si="6"/>
        <v>0</v>
      </c>
      <c r="AX181" s="52"/>
      <c r="AY181" s="25" t="s">
        <v>44</v>
      </c>
      <c r="AZ181" s="52"/>
      <c r="BA181" s="52"/>
      <c r="BB181" s="133"/>
    </row>
    <row r="182" spans="2:54" ht="12.5" x14ac:dyDescent="0.25">
      <c r="B182" s="138">
        <v>4</v>
      </c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  <c r="Z182" s="47"/>
      <c r="AA182" s="48"/>
      <c r="AB182" s="47"/>
      <c r="AC182" s="47"/>
      <c r="AD182" s="47"/>
      <c r="AE182" s="47"/>
      <c r="AF182" s="47"/>
      <c r="AG182" s="47"/>
      <c r="AH182" s="47"/>
      <c r="AI182" s="47"/>
      <c r="AJ182" s="47"/>
      <c r="AK182" s="47"/>
      <c r="AL182" s="47"/>
      <c r="AM182" s="47"/>
      <c r="AN182" s="47"/>
      <c r="AO182" s="47"/>
      <c r="AP182" s="47"/>
      <c r="AQ182" s="140"/>
      <c r="AR182" s="52"/>
      <c r="AS182" s="183"/>
      <c r="AT182" s="25" t="s">
        <v>66</v>
      </c>
      <c r="AU182" s="25" t="s">
        <v>46</v>
      </c>
      <c r="AV182" s="25">
        <f>COUNTIF($C$179:$AP$200,"MPUD")</f>
        <v>4</v>
      </c>
      <c r="AW182" s="177">
        <f t="shared" si="6"/>
        <v>2.1739130434782608</v>
      </c>
      <c r="AX182" s="52"/>
      <c r="AY182" s="25" t="s">
        <v>44</v>
      </c>
      <c r="AZ182" s="52"/>
      <c r="BA182" s="52"/>
      <c r="BB182" s="133"/>
    </row>
    <row r="183" spans="2:54" ht="15.5" x14ac:dyDescent="0.35">
      <c r="B183" s="138">
        <v>5</v>
      </c>
      <c r="C183" s="47"/>
      <c r="D183" s="169" t="s">
        <v>99</v>
      </c>
      <c r="E183" s="58"/>
      <c r="F183" s="58"/>
      <c r="G183" s="47"/>
      <c r="H183" s="47"/>
      <c r="I183" s="47"/>
      <c r="J183" s="47"/>
      <c r="K183" s="47"/>
      <c r="L183" s="61"/>
      <c r="M183" s="61"/>
      <c r="N183" s="61"/>
      <c r="O183" s="58"/>
      <c r="P183" s="58"/>
      <c r="Q183" s="47"/>
      <c r="R183" s="47"/>
      <c r="S183" s="47"/>
      <c r="T183" s="47"/>
      <c r="U183" s="58"/>
      <c r="V183" s="58"/>
      <c r="W183" s="47"/>
      <c r="X183" s="47"/>
      <c r="Y183" s="47"/>
      <c r="Z183" s="47"/>
      <c r="AA183" s="47"/>
      <c r="AB183" s="47"/>
      <c r="AC183" s="47"/>
      <c r="AD183" s="47"/>
      <c r="AE183" s="47"/>
      <c r="AF183" s="58"/>
      <c r="AG183" s="58"/>
      <c r="AH183" s="47"/>
      <c r="AI183" s="47"/>
      <c r="AJ183" s="47"/>
      <c r="AK183" s="47"/>
      <c r="AL183" s="58"/>
      <c r="AM183" s="58"/>
      <c r="AN183" s="117" t="s">
        <v>78</v>
      </c>
      <c r="AO183" s="118" t="s">
        <v>78</v>
      </c>
      <c r="AP183" s="119" t="s">
        <v>78</v>
      </c>
      <c r="AQ183" s="140"/>
      <c r="AR183" s="52"/>
      <c r="AS183" s="184"/>
      <c r="AT183" s="25" t="s">
        <v>20</v>
      </c>
      <c r="AU183" s="25" t="s">
        <v>74</v>
      </c>
      <c r="AV183" s="25">
        <f>COUNTIF($C$179:$AP$200,"CP")</f>
        <v>0</v>
      </c>
      <c r="AW183" s="177">
        <f t="shared" si="6"/>
        <v>0</v>
      </c>
      <c r="AX183" s="52"/>
      <c r="AY183" s="25" t="s">
        <v>44</v>
      </c>
      <c r="AZ183" s="52"/>
      <c r="BA183" s="52"/>
      <c r="BB183" s="133"/>
    </row>
    <row r="184" spans="2:54" ht="15.5" x14ac:dyDescent="0.35">
      <c r="B184" s="138">
        <v>6</v>
      </c>
      <c r="C184" s="47"/>
      <c r="D184" s="170" t="s">
        <v>99</v>
      </c>
      <c r="E184" s="58"/>
      <c r="F184" s="58"/>
      <c r="G184" s="47"/>
      <c r="H184" s="47"/>
      <c r="I184" s="47"/>
      <c r="J184" s="47"/>
      <c r="K184" s="47"/>
      <c r="L184" s="61"/>
      <c r="M184" s="61"/>
      <c r="N184" s="61"/>
      <c r="O184" s="58"/>
      <c r="P184" s="58"/>
      <c r="Q184" s="47"/>
      <c r="R184" s="47"/>
      <c r="S184" s="48"/>
      <c r="T184" s="47"/>
      <c r="U184" s="58"/>
      <c r="V184" s="58"/>
      <c r="W184" s="47"/>
      <c r="X184" s="47"/>
      <c r="Y184" s="47"/>
      <c r="Z184" s="47"/>
      <c r="AA184" s="47"/>
      <c r="AB184" s="47"/>
      <c r="AC184" s="47"/>
      <c r="AD184" s="47"/>
      <c r="AE184" s="47"/>
      <c r="AF184" s="58"/>
      <c r="AG184" s="58"/>
      <c r="AH184" s="47"/>
      <c r="AI184" s="47"/>
      <c r="AJ184" s="47"/>
      <c r="AK184" s="57"/>
      <c r="AL184" s="58"/>
      <c r="AM184" s="58"/>
      <c r="AN184" s="120" t="s">
        <v>78</v>
      </c>
      <c r="AO184" s="121" t="s">
        <v>78</v>
      </c>
      <c r="AP184" s="122" t="s">
        <v>78</v>
      </c>
      <c r="AQ184" s="140"/>
      <c r="AR184" s="52"/>
      <c r="AS184" s="185"/>
      <c r="AT184" s="25" t="s">
        <v>67</v>
      </c>
      <c r="AU184" s="25" t="s">
        <v>76</v>
      </c>
      <c r="AV184" s="25">
        <f>COUNTIF($C$179:$AP$200,"LDBI")</f>
        <v>0</v>
      </c>
      <c r="AW184" s="177">
        <f t="shared" si="6"/>
        <v>0</v>
      </c>
      <c r="AX184" s="52"/>
      <c r="AY184" s="25" t="s">
        <v>44</v>
      </c>
      <c r="AZ184" s="52"/>
      <c r="BA184" s="52"/>
      <c r="BB184" s="133"/>
    </row>
    <row r="185" spans="2:54" ht="15.5" x14ac:dyDescent="0.35">
      <c r="B185" s="138">
        <v>7</v>
      </c>
      <c r="C185" s="47"/>
      <c r="D185" s="171" t="s">
        <v>99</v>
      </c>
      <c r="E185" s="58"/>
      <c r="F185" s="58"/>
      <c r="G185" s="47"/>
      <c r="H185" s="47"/>
      <c r="I185" s="47"/>
      <c r="J185" s="47"/>
      <c r="K185" s="47"/>
      <c r="L185" s="61"/>
      <c r="M185" s="61"/>
      <c r="N185" s="61"/>
      <c r="O185" s="58"/>
      <c r="P185" s="58"/>
      <c r="Q185" s="47"/>
      <c r="R185" s="47"/>
      <c r="S185" s="47"/>
      <c r="T185" s="47"/>
      <c r="U185" s="58"/>
      <c r="V185" s="58"/>
      <c r="W185" s="47"/>
      <c r="X185" s="47"/>
      <c r="Y185" s="47"/>
      <c r="Z185" s="47"/>
      <c r="AA185" s="47"/>
      <c r="AB185" s="48"/>
      <c r="AC185" s="47"/>
      <c r="AD185" s="47"/>
      <c r="AE185" s="47"/>
      <c r="AF185" s="58"/>
      <c r="AG185" s="58"/>
      <c r="AH185" s="47"/>
      <c r="AI185" s="47"/>
      <c r="AJ185" s="47"/>
      <c r="AK185" s="47"/>
      <c r="AL185" s="58"/>
      <c r="AM185" s="58"/>
      <c r="AN185" s="120" t="s">
        <v>78</v>
      </c>
      <c r="AO185" s="121" t="s">
        <v>78</v>
      </c>
      <c r="AP185" s="122" t="s">
        <v>78</v>
      </c>
      <c r="AQ185" s="140"/>
      <c r="AR185" s="52"/>
      <c r="AS185" s="186"/>
      <c r="AT185" s="25" t="s">
        <v>52</v>
      </c>
      <c r="AU185" s="25" t="s">
        <v>77</v>
      </c>
      <c r="AV185" s="25">
        <f>COUNTIF($C$179:$AP$200,"LD")</f>
        <v>0</v>
      </c>
      <c r="AW185" s="177">
        <f t="shared" si="6"/>
        <v>0</v>
      </c>
      <c r="AX185" s="52"/>
      <c r="AY185" s="25" t="s">
        <v>44</v>
      </c>
      <c r="AZ185" s="52"/>
      <c r="BA185" s="52"/>
      <c r="BB185" s="133"/>
    </row>
    <row r="186" spans="2:54" ht="12.5" x14ac:dyDescent="0.25">
      <c r="B186" s="138">
        <v>8</v>
      </c>
      <c r="C186" s="64" t="s">
        <v>41</v>
      </c>
      <c r="D186" s="95" t="s">
        <v>41</v>
      </c>
      <c r="E186" s="95" t="s">
        <v>41</v>
      </c>
      <c r="F186" s="95" t="s">
        <v>41</v>
      </c>
      <c r="G186" s="95" t="s">
        <v>41</v>
      </c>
      <c r="H186" s="59" t="s">
        <v>41</v>
      </c>
      <c r="I186" s="50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92" t="s">
        <v>46</v>
      </c>
      <c r="AK186" s="93" t="s">
        <v>46</v>
      </c>
      <c r="AL186" s="93" t="s">
        <v>46</v>
      </c>
      <c r="AM186" s="94" t="s">
        <v>46</v>
      </c>
      <c r="AN186" s="95" t="s">
        <v>41</v>
      </c>
      <c r="AO186" s="95" t="s">
        <v>41</v>
      </c>
      <c r="AP186" s="59" t="s">
        <v>41</v>
      </c>
      <c r="AQ186" s="140"/>
      <c r="AR186" s="52"/>
      <c r="AS186" s="187"/>
      <c r="AT186" s="25" t="s">
        <v>13</v>
      </c>
      <c r="AU186" s="25" t="s">
        <v>63</v>
      </c>
      <c r="AV186" s="25">
        <f>COUNTIF($C$179:$AP$200,"T")</f>
        <v>0</v>
      </c>
      <c r="AW186" s="177">
        <f t="shared" si="6"/>
        <v>0</v>
      </c>
      <c r="AX186" s="52"/>
      <c r="AY186" s="25" t="s">
        <v>44</v>
      </c>
      <c r="AZ186" s="52"/>
      <c r="BA186" s="52"/>
      <c r="BB186" s="133"/>
    </row>
    <row r="187" spans="2:54" ht="12.5" x14ac:dyDescent="0.25">
      <c r="B187" s="138">
        <v>9</v>
      </c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  <c r="AK187" s="47"/>
      <c r="AL187" s="47"/>
      <c r="AM187" s="47"/>
      <c r="AN187" s="47"/>
      <c r="AO187" s="57"/>
      <c r="AP187" s="57"/>
      <c r="AQ187" s="140"/>
      <c r="AR187" s="52"/>
      <c r="AS187" s="188"/>
      <c r="AT187" s="25" t="s">
        <v>22</v>
      </c>
      <c r="AU187" s="25" t="s">
        <v>75</v>
      </c>
      <c r="AV187" s="25">
        <f>COUNTIF($C$179:$AP$200,"TG")</f>
        <v>0</v>
      </c>
      <c r="AW187" s="177">
        <f t="shared" si="6"/>
        <v>0</v>
      </c>
      <c r="AX187" s="52"/>
      <c r="AY187" s="25" t="s">
        <v>44</v>
      </c>
      <c r="AZ187" s="52"/>
      <c r="BA187" s="52"/>
      <c r="BB187" s="133"/>
    </row>
    <row r="188" spans="2:54" ht="15.5" x14ac:dyDescent="0.35">
      <c r="B188" s="138">
        <v>10</v>
      </c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47"/>
      <c r="P188" s="47"/>
      <c r="Q188" s="47"/>
      <c r="R188" s="47"/>
      <c r="S188" s="48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9"/>
      <c r="AF188" s="49"/>
      <c r="AG188" s="49"/>
      <c r="AH188" s="47"/>
      <c r="AI188" s="47"/>
      <c r="AJ188" s="47"/>
      <c r="AK188" s="47"/>
      <c r="AL188" s="47"/>
      <c r="AM188" s="47"/>
      <c r="AN188" s="47"/>
      <c r="AO188" s="57"/>
      <c r="AP188" s="57"/>
      <c r="AQ188" s="140"/>
      <c r="AR188" s="52"/>
      <c r="AS188" s="189"/>
      <c r="AT188" s="25" t="s">
        <v>47</v>
      </c>
      <c r="AU188" s="25" t="s">
        <v>78</v>
      </c>
      <c r="AV188" s="25">
        <f>COUNTIF($C$179:$AP$200,"TT")</f>
        <v>15</v>
      </c>
      <c r="AW188" s="177">
        <f t="shared" si="6"/>
        <v>8.1521739130434785</v>
      </c>
      <c r="AX188" s="52"/>
      <c r="AY188" s="25" t="s">
        <v>48</v>
      </c>
      <c r="AZ188" s="52"/>
      <c r="BA188" s="52"/>
      <c r="BB188" s="133"/>
    </row>
    <row r="189" spans="2:54" ht="12.5" x14ac:dyDescent="0.25">
      <c r="B189" s="138">
        <v>11</v>
      </c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  <c r="R189" s="48"/>
      <c r="S189" s="47"/>
      <c r="T189" s="47"/>
      <c r="U189" s="47"/>
      <c r="V189" s="47"/>
      <c r="W189" s="47"/>
      <c r="X189" s="47"/>
      <c r="Y189" s="47"/>
      <c r="Z189" s="47"/>
      <c r="AA189" s="47"/>
      <c r="AB189" s="47"/>
      <c r="AC189" s="49"/>
      <c r="AD189" s="47"/>
      <c r="AE189" s="49"/>
      <c r="AF189" s="49"/>
      <c r="AG189" s="49"/>
      <c r="AH189" s="47"/>
      <c r="AI189" s="48"/>
      <c r="AJ189" s="63"/>
      <c r="AK189" s="47"/>
      <c r="AL189" s="47"/>
      <c r="AM189" s="47"/>
      <c r="AN189" s="47"/>
      <c r="AO189" s="47"/>
      <c r="AP189" s="47"/>
      <c r="AQ189" s="140"/>
      <c r="AR189" s="52"/>
      <c r="AS189" s="190"/>
      <c r="AT189" s="25" t="s">
        <v>49</v>
      </c>
      <c r="AU189" s="25" t="s">
        <v>79</v>
      </c>
      <c r="AV189" s="25">
        <f>COUNTIF($C$179:$AP$200,"TTP")</f>
        <v>0</v>
      </c>
      <c r="AW189" s="177">
        <f t="shared" si="6"/>
        <v>0</v>
      </c>
      <c r="AX189" s="52"/>
      <c r="AY189" s="25" t="s">
        <v>48</v>
      </c>
      <c r="AZ189" s="52"/>
      <c r="BA189" s="52"/>
      <c r="BB189" s="133"/>
    </row>
    <row r="190" spans="2:54" ht="15.5" x14ac:dyDescent="0.35">
      <c r="B190" s="138">
        <v>12</v>
      </c>
      <c r="C190" s="47"/>
      <c r="D190" s="47"/>
      <c r="E190" s="47"/>
      <c r="F190" s="47"/>
      <c r="G190" s="58"/>
      <c r="H190" s="58"/>
      <c r="I190" s="47"/>
      <c r="J190" s="47"/>
      <c r="K190" s="103" t="s">
        <v>34</v>
      </c>
      <c r="L190" s="104" t="s">
        <v>34</v>
      </c>
      <c r="M190" s="47"/>
      <c r="N190" s="47"/>
      <c r="O190" s="47"/>
      <c r="P190" s="47"/>
      <c r="Q190" s="47"/>
      <c r="R190" s="47"/>
      <c r="S190" s="58"/>
      <c r="T190" s="115" t="s">
        <v>78</v>
      </c>
      <c r="U190" s="47"/>
      <c r="V190" s="47"/>
      <c r="W190" s="47"/>
      <c r="X190" s="47"/>
      <c r="AA190" s="47"/>
      <c r="AB190" s="103" t="s">
        <v>34</v>
      </c>
      <c r="AC190" s="104" t="s">
        <v>34</v>
      </c>
      <c r="AD190" s="47"/>
      <c r="AE190" s="49"/>
      <c r="AF190" s="49"/>
      <c r="AG190" s="49"/>
      <c r="AH190" s="47"/>
      <c r="AI190" s="47"/>
      <c r="AJ190" s="47"/>
      <c r="AK190" s="47"/>
      <c r="AL190" s="47"/>
      <c r="AM190" s="47"/>
      <c r="AN190" s="50"/>
      <c r="AO190" s="123" t="s">
        <v>78</v>
      </c>
      <c r="AP190" s="50"/>
      <c r="AQ190" s="140"/>
      <c r="AR190" s="52"/>
      <c r="AS190" s="191"/>
      <c r="AT190" s="25" t="s">
        <v>50</v>
      </c>
      <c r="AU190" s="25" t="s">
        <v>80</v>
      </c>
      <c r="AV190" s="25">
        <f>COUNTIF($C$179:$AP$200,"QTE")</f>
        <v>0</v>
      </c>
      <c r="AW190" s="177">
        <f t="shared" si="6"/>
        <v>0</v>
      </c>
      <c r="AX190" s="52"/>
      <c r="AY190" s="25" t="s">
        <v>48</v>
      </c>
      <c r="AZ190" s="52"/>
      <c r="BA190" s="52"/>
      <c r="BB190" s="133"/>
    </row>
    <row r="191" spans="2:54" ht="15.5" x14ac:dyDescent="0.35">
      <c r="B191" s="138">
        <v>13</v>
      </c>
      <c r="C191" s="47"/>
      <c r="D191" s="47"/>
      <c r="E191" s="47"/>
      <c r="F191" s="47"/>
      <c r="G191" s="58"/>
      <c r="H191" s="58"/>
      <c r="I191" s="47"/>
      <c r="J191" s="47"/>
      <c r="K191" s="105" t="s">
        <v>34</v>
      </c>
      <c r="L191" s="106" t="s">
        <v>34</v>
      </c>
      <c r="M191" s="47"/>
      <c r="N191" s="47"/>
      <c r="O191" s="47"/>
      <c r="P191" s="47"/>
      <c r="Q191" s="47"/>
      <c r="R191" s="47"/>
      <c r="S191" s="58"/>
      <c r="T191" s="116" t="s">
        <v>78</v>
      </c>
      <c r="U191" s="47"/>
      <c r="V191" s="47"/>
      <c r="W191" s="47"/>
      <c r="X191" s="47"/>
      <c r="AA191" s="49"/>
      <c r="AB191" s="105" t="s">
        <v>34</v>
      </c>
      <c r="AC191" s="106" t="s">
        <v>34</v>
      </c>
      <c r="AD191" s="49"/>
      <c r="AE191" s="49"/>
      <c r="AF191" s="49"/>
      <c r="AG191" s="50"/>
      <c r="AH191" s="50"/>
      <c r="AI191" s="50"/>
      <c r="AJ191" s="50"/>
      <c r="AK191" s="50"/>
      <c r="AL191" s="50"/>
      <c r="AM191" s="50"/>
      <c r="AN191" s="50"/>
      <c r="AO191" s="124" t="s">
        <v>78</v>
      </c>
      <c r="AP191" s="47"/>
      <c r="AQ191" s="140"/>
      <c r="AR191" s="52"/>
      <c r="AS191" s="192"/>
      <c r="AT191" s="25" t="s">
        <v>51</v>
      </c>
      <c r="AU191" s="25" t="s">
        <v>85</v>
      </c>
      <c r="AV191" s="25">
        <f>COUNTIF($C$179:$AP$200,"TQTE")</f>
        <v>0</v>
      </c>
      <c r="AW191" s="177">
        <f t="shared" si="6"/>
        <v>0</v>
      </c>
      <c r="AX191" s="52"/>
      <c r="AY191" s="25" t="s">
        <v>48</v>
      </c>
      <c r="AZ191" s="52"/>
      <c r="BA191" s="52"/>
      <c r="BB191" s="133"/>
    </row>
    <row r="192" spans="2:54" ht="15.5" x14ac:dyDescent="0.35">
      <c r="B192" s="138">
        <v>14</v>
      </c>
      <c r="C192" s="47"/>
      <c r="D192" s="47"/>
      <c r="E192" s="47"/>
      <c r="F192" s="47"/>
      <c r="G192" s="58"/>
      <c r="H192" s="58"/>
      <c r="I192" s="47"/>
      <c r="J192" s="47"/>
      <c r="K192" s="107" t="s">
        <v>34</v>
      </c>
      <c r="L192" s="108" t="s">
        <v>34</v>
      </c>
      <c r="M192" s="47"/>
      <c r="N192" s="47"/>
      <c r="O192" s="47"/>
      <c r="P192" s="48"/>
      <c r="Q192" s="47"/>
      <c r="R192" s="47"/>
      <c r="S192" s="58"/>
      <c r="T192" s="116" t="s">
        <v>78</v>
      </c>
      <c r="U192" s="47"/>
      <c r="V192" s="47"/>
      <c r="W192" s="47"/>
      <c r="X192" s="47"/>
      <c r="AA192" s="47"/>
      <c r="AB192" s="107" t="s">
        <v>34</v>
      </c>
      <c r="AC192" s="108" t="s">
        <v>34</v>
      </c>
      <c r="AD192" s="47"/>
      <c r="AE192" s="47"/>
      <c r="AF192" s="49"/>
      <c r="AG192" s="50"/>
      <c r="AH192" s="50"/>
      <c r="AI192" s="50"/>
      <c r="AJ192" s="50"/>
      <c r="AK192" s="50"/>
      <c r="AL192" s="50"/>
      <c r="AM192" s="50"/>
      <c r="AN192" s="50"/>
      <c r="AO192" s="124" t="s">
        <v>78</v>
      </c>
      <c r="AP192" s="47"/>
      <c r="AQ192" s="140"/>
      <c r="AR192" s="52"/>
      <c r="AS192" s="193"/>
      <c r="AT192" s="31" t="s">
        <v>68</v>
      </c>
      <c r="AU192" s="25" t="s">
        <v>32</v>
      </c>
      <c r="AV192" s="25">
        <f>COUNTIF($C$179:$AP$200,"R1D")</f>
        <v>0</v>
      </c>
      <c r="AW192" s="177">
        <f t="shared" si="6"/>
        <v>0</v>
      </c>
      <c r="AX192" s="52"/>
      <c r="AY192" s="25" t="s">
        <v>33</v>
      </c>
      <c r="AZ192" s="52"/>
      <c r="BA192" s="52"/>
      <c r="BB192" s="133"/>
    </row>
    <row r="193" spans="2:54" ht="12.5" x14ac:dyDescent="0.25">
      <c r="B193" s="138">
        <v>15</v>
      </c>
      <c r="C193" s="64" t="s">
        <v>41</v>
      </c>
      <c r="D193" s="109" t="s">
        <v>43</v>
      </c>
      <c r="E193" s="110" t="s">
        <v>43</v>
      </c>
      <c r="F193" s="110" t="s">
        <v>43</v>
      </c>
      <c r="G193" s="111" t="s">
        <v>43</v>
      </c>
      <c r="H193" s="95" t="s">
        <v>41</v>
      </c>
      <c r="I193" s="95" t="s">
        <v>41</v>
      </c>
      <c r="J193" s="95" t="s">
        <v>41</v>
      </c>
      <c r="K193" s="95" t="s">
        <v>41</v>
      </c>
      <c r="L193" s="95" t="s">
        <v>41</v>
      </c>
      <c r="M193" s="95" t="s">
        <v>41</v>
      </c>
      <c r="N193" s="95" t="s">
        <v>41</v>
      </c>
      <c r="O193" s="95" t="s">
        <v>41</v>
      </c>
      <c r="P193" s="95" t="s">
        <v>41</v>
      </c>
      <c r="Q193" s="95" t="s">
        <v>41</v>
      </c>
      <c r="R193" s="95" t="s">
        <v>41</v>
      </c>
      <c r="S193" s="95" t="s">
        <v>41</v>
      </c>
      <c r="T193" s="95" t="s">
        <v>41</v>
      </c>
      <c r="U193" s="95" t="s">
        <v>41</v>
      </c>
      <c r="V193" s="95" t="s">
        <v>41</v>
      </c>
      <c r="W193" s="95" t="s">
        <v>41</v>
      </c>
      <c r="X193" s="95" t="s">
        <v>41</v>
      </c>
      <c r="Y193" s="95" t="s">
        <v>41</v>
      </c>
      <c r="Z193" s="95" t="s">
        <v>41</v>
      </c>
      <c r="AA193" s="95" t="s">
        <v>41</v>
      </c>
      <c r="AB193" s="95" t="s">
        <v>41</v>
      </c>
      <c r="AC193" s="95" t="s">
        <v>41</v>
      </c>
      <c r="AD193" s="95" t="s">
        <v>41</v>
      </c>
      <c r="AE193" s="95" t="s">
        <v>41</v>
      </c>
      <c r="AF193" s="95" t="s">
        <v>41</v>
      </c>
      <c r="AG193" s="95" t="s">
        <v>41</v>
      </c>
      <c r="AH193" s="95" t="s">
        <v>41</v>
      </c>
      <c r="AI193" s="95" t="s">
        <v>41</v>
      </c>
      <c r="AJ193" s="95" t="s">
        <v>41</v>
      </c>
      <c r="AK193" s="95" t="s">
        <v>41</v>
      </c>
      <c r="AL193" s="95" t="s">
        <v>41</v>
      </c>
      <c r="AM193" s="95" t="s">
        <v>41</v>
      </c>
      <c r="AN193" s="95" t="s">
        <v>41</v>
      </c>
      <c r="AO193" s="95" t="s">
        <v>41</v>
      </c>
      <c r="AP193" s="59" t="s">
        <v>41</v>
      </c>
      <c r="AQ193" s="140"/>
      <c r="AR193" s="52"/>
      <c r="AS193" s="194"/>
      <c r="AT193" s="31" t="s">
        <v>69</v>
      </c>
      <c r="AU193" s="25" t="s">
        <v>34</v>
      </c>
      <c r="AV193" s="25">
        <f>COUNTIF($C$179:$AP$200,"R1A")</f>
        <v>24</v>
      </c>
      <c r="AW193" s="177">
        <f t="shared" si="6"/>
        <v>13.043478260869565</v>
      </c>
      <c r="AX193" s="52"/>
      <c r="AY193" s="25" t="s">
        <v>33</v>
      </c>
      <c r="AZ193" s="52"/>
      <c r="BA193" s="52"/>
      <c r="BB193" s="133"/>
    </row>
    <row r="194" spans="2:54" ht="12.5" x14ac:dyDescent="0.25">
      <c r="B194" s="138">
        <v>16</v>
      </c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9"/>
      <c r="Q194" s="47"/>
      <c r="R194" s="47"/>
      <c r="S194" s="47"/>
      <c r="T194" s="50"/>
      <c r="U194" s="50"/>
      <c r="V194" s="50"/>
      <c r="W194" s="50"/>
      <c r="X194" s="50"/>
      <c r="Y194" s="50"/>
      <c r="Z194" s="50"/>
      <c r="AA194" s="50"/>
      <c r="AB194" s="47"/>
      <c r="AC194" s="47"/>
      <c r="AD194" s="47"/>
      <c r="AE194" s="47"/>
      <c r="AF194" s="47"/>
      <c r="AG194" s="50"/>
      <c r="AH194" s="50"/>
      <c r="AI194" s="50"/>
      <c r="AJ194" s="50"/>
      <c r="AK194" s="50"/>
      <c r="AL194" s="50"/>
      <c r="AM194" s="50"/>
      <c r="AN194" s="50"/>
      <c r="AO194" s="50"/>
      <c r="AP194" s="50"/>
      <c r="AQ194" s="140"/>
      <c r="AR194" s="52"/>
      <c r="AS194" s="195"/>
      <c r="AT194" s="31" t="s">
        <v>70</v>
      </c>
      <c r="AU194" s="25" t="s">
        <v>36</v>
      </c>
      <c r="AV194" s="25">
        <f>COUNTIF($C$179:$AP$200,"R2A")</f>
        <v>0</v>
      </c>
      <c r="AW194" s="177">
        <f t="shared" si="6"/>
        <v>0</v>
      </c>
      <c r="AX194" s="52"/>
      <c r="AY194" s="25" t="s">
        <v>33</v>
      </c>
      <c r="AZ194" s="52"/>
      <c r="BA194" s="52"/>
      <c r="BB194" s="133"/>
    </row>
    <row r="195" spans="2:54" ht="12.5" x14ac:dyDescent="0.25">
      <c r="B195" s="138">
        <v>17</v>
      </c>
      <c r="C195" s="47"/>
      <c r="D195" s="49"/>
      <c r="E195" s="47"/>
      <c r="F195" s="47"/>
      <c r="G195" s="47"/>
      <c r="H195" s="49"/>
      <c r="I195" s="49"/>
      <c r="J195" s="49"/>
      <c r="K195" s="49"/>
      <c r="L195" s="49"/>
      <c r="M195" s="49"/>
      <c r="N195" s="49"/>
      <c r="O195" s="49"/>
      <c r="P195" s="49"/>
      <c r="Q195" s="49"/>
      <c r="R195" s="49"/>
      <c r="S195" s="49"/>
      <c r="T195" s="50"/>
      <c r="U195" s="50"/>
      <c r="V195" s="50"/>
      <c r="W195" s="50"/>
      <c r="X195" s="50"/>
      <c r="Y195" s="50"/>
      <c r="Z195" s="50"/>
      <c r="AA195" s="50"/>
      <c r="AB195" s="49"/>
      <c r="AC195" s="49"/>
      <c r="AD195" s="49"/>
      <c r="AE195" s="49"/>
      <c r="AF195" s="49"/>
      <c r="AG195" s="50"/>
      <c r="AH195" s="50"/>
      <c r="AI195" s="50"/>
      <c r="AJ195" s="50"/>
      <c r="AK195" s="50"/>
      <c r="AL195" s="50"/>
      <c r="AM195" s="50"/>
      <c r="AN195" s="50"/>
      <c r="AO195" s="50"/>
      <c r="AP195" s="50"/>
      <c r="AQ195" s="140"/>
      <c r="AR195" s="52"/>
      <c r="AS195" s="196"/>
      <c r="AT195" s="25" t="s">
        <v>71</v>
      </c>
      <c r="AU195" s="25" t="s">
        <v>37</v>
      </c>
      <c r="AV195" s="25">
        <f>COUNTIF($C$179:$AP$200,"RA3")</f>
        <v>0</v>
      </c>
      <c r="AW195" s="177">
        <f t="shared" si="6"/>
        <v>0</v>
      </c>
      <c r="AX195" s="52"/>
      <c r="AY195" s="25" t="s">
        <v>33</v>
      </c>
      <c r="AZ195" s="52"/>
      <c r="BA195" s="52"/>
      <c r="BB195" s="133"/>
    </row>
    <row r="196" spans="2:54" ht="12.5" x14ac:dyDescent="0.25">
      <c r="B196" s="138">
        <v>18</v>
      </c>
      <c r="C196" s="47"/>
      <c r="D196" s="49"/>
      <c r="E196" s="49"/>
      <c r="F196" s="47"/>
      <c r="G196" s="47"/>
      <c r="H196" s="49"/>
      <c r="I196" s="49"/>
      <c r="J196" s="49"/>
      <c r="K196" s="49"/>
      <c r="L196" s="50"/>
      <c r="M196" s="50"/>
      <c r="N196" s="50"/>
      <c r="O196" s="50"/>
      <c r="P196" s="49"/>
      <c r="Q196" s="49"/>
      <c r="R196" s="49"/>
      <c r="S196" s="49"/>
      <c r="T196" s="50"/>
      <c r="U196" s="50"/>
      <c r="V196" s="50"/>
      <c r="W196" s="50"/>
      <c r="X196" s="50"/>
      <c r="Y196" s="50"/>
      <c r="Z196" s="50"/>
      <c r="AA196" s="50"/>
      <c r="AB196" s="49"/>
      <c r="AC196" s="49"/>
      <c r="AD196" s="49"/>
      <c r="AE196" s="49"/>
      <c r="AF196" s="49"/>
      <c r="AG196" s="50"/>
      <c r="AH196" s="50"/>
      <c r="AI196" s="50"/>
      <c r="AJ196" s="50"/>
      <c r="AK196" s="50"/>
      <c r="AL196" s="50"/>
      <c r="AM196" s="50"/>
      <c r="AN196" s="50"/>
      <c r="AO196" s="50"/>
      <c r="AP196" s="50"/>
      <c r="AQ196" s="140"/>
      <c r="AR196" s="52"/>
      <c r="AS196" s="197"/>
      <c r="AT196" s="25" t="s">
        <v>72</v>
      </c>
      <c r="AU196" s="25" t="s">
        <v>38</v>
      </c>
      <c r="AV196" s="25">
        <f>COUNTIF($C$179:$AP$200,"BDI")</f>
        <v>0</v>
      </c>
      <c r="AW196" s="177">
        <f t="shared" si="6"/>
        <v>0</v>
      </c>
      <c r="AX196" s="52"/>
      <c r="AY196" s="25" t="s">
        <v>33</v>
      </c>
      <c r="AZ196" s="52"/>
      <c r="BA196" s="52"/>
      <c r="BB196" s="133"/>
    </row>
    <row r="197" spans="2:54" ht="12.5" x14ac:dyDescent="0.25">
      <c r="B197" s="138">
        <v>19</v>
      </c>
      <c r="C197" s="50"/>
      <c r="D197" s="50"/>
      <c r="E197" s="58"/>
      <c r="F197" s="49"/>
      <c r="G197" s="49"/>
      <c r="H197" s="103" t="s">
        <v>34</v>
      </c>
      <c r="I197" s="104" t="s">
        <v>34</v>
      </c>
      <c r="J197" s="49"/>
      <c r="K197" s="49"/>
      <c r="L197" s="50"/>
      <c r="M197" s="50"/>
      <c r="N197" s="50"/>
      <c r="O197" s="50"/>
      <c r="P197" s="47"/>
      <c r="Q197" s="49"/>
      <c r="R197" s="49"/>
      <c r="S197" s="49"/>
      <c r="T197" s="50"/>
      <c r="U197" s="50"/>
      <c r="V197" s="50"/>
      <c r="W197" s="50"/>
      <c r="X197" s="58"/>
      <c r="Y197" s="58"/>
      <c r="Z197" s="103" t="s">
        <v>34</v>
      </c>
      <c r="AA197" s="104" t="s">
        <v>34</v>
      </c>
      <c r="AB197" s="49"/>
      <c r="AC197" s="49"/>
      <c r="AD197" s="49"/>
      <c r="AE197" s="49"/>
      <c r="AF197" s="49"/>
      <c r="AG197" s="47"/>
      <c r="AH197" s="47"/>
      <c r="AI197" s="47"/>
      <c r="AJ197" s="50"/>
      <c r="AK197" s="112" t="s">
        <v>86</v>
      </c>
      <c r="AL197" s="50"/>
      <c r="AM197" s="50"/>
      <c r="AN197" s="50"/>
      <c r="AO197" s="78" t="s">
        <v>84</v>
      </c>
      <c r="AP197" s="79" t="s">
        <v>84</v>
      </c>
      <c r="AQ197" s="140"/>
      <c r="AR197" s="52"/>
      <c r="AS197" s="198"/>
      <c r="AT197" s="25" t="s">
        <v>73</v>
      </c>
      <c r="AU197" s="25" t="s">
        <v>39</v>
      </c>
      <c r="AV197" s="25">
        <f>COUNTIF($C$120:$AP$141,"BA")</f>
        <v>0</v>
      </c>
      <c r="AW197" s="177">
        <f t="shared" si="6"/>
        <v>0</v>
      </c>
      <c r="AX197" s="52"/>
      <c r="AY197" s="25" t="s">
        <v>33</v>
      </c>
      <c r="AZ197" s="52"/>
      <c r="BA197" s="52"/>
      <c r="BB197" s="133"/>
    </row>
    <row r="198" spans="2:54" ht="12.5" x14ac:dyDescent="0.25">
      <c r="B198" s="138">
        <v>20</v>
      </c>
      <c r="C198" s="49"/>
      <c r="D198" s="58"/>
      <c r="E198" s="58"/>
      <c r="F198" s="49"/>
      <c r="G198" s="49"/>
      <c r="H198" s="105" t="s">
        <v>34</v>
      </c>
      <c r="I198" s="106" t="s">
        <v>34</v>
      </c>
      <c r="J198" s="47"/>
      <c r="K198" s="62"/>
      <c r="L198" s="62"/>
      <c r="M198" s="62"/>
      <c r="N198" s="62"/>
      <c r="O198" s="50"/>
      <c r="P198" s="47"/>
      <c r="Q198" s="49"/>
      <c r="R198" s="49"/>
      <c r="S198" s="49"/>
      <c r="T198" s="50"/>
      <c r="U198" s="50"/>
      <c r="V198" s="50"/>
      <c r="W198" s="50"/>
      <c r="X198" s="58"/>
      <c r="Y198" s="58"/>
      <c r="Z198" s="105" t="s">
        <v>34</v>
      </c>
      <c r="AA198" s="106" t="s">
        <v>34</v>
      </c>
      <c r="AB198" s="49"/>
      <c r="AC198" s="49"/>
      <c r="AD198" s="49"/>
      <c r="AE198" s="49"/>
      <c r="AF198" s="49"/>
      <c r="AG198" s="47"/>
      <c r="AH198" s="47"/>
      <c r="AI198" s="47"/>
      <c r="AJ198" s="50"/>
      <c r="AK198" s="113" t="s">
        <v>76</v>
      </c>
      <c r="AL198" s="50"/>
      <c r="AM198" s="50"/>
      <c r="AN198" s="50"/>
      <c r="AO198" s="80" t="s">
        <v>84</v>
      </c>
      <c r="AP198" s="81" t="s">
        <v>84</v>
      </c>
      <c r="AQ198" s="140"/>
      <c r="AR198" s="52"/>
      <c r="AS198" s="132"/>
      <c r="AT198" s="52"/>
      <c r="AU198" s="52"/>
      <c r="AV198" s="52"/>
      <c r="AW198" s="133"/>
      <c r="AX198" s="52"/>
      <c r="AY198" s="51"/>
      <c r="AZ198" s="52"/>
      <c r="BA198" s="52"/>
      <c r="BB198" s="133"/>
    </row>
    <row r="199" spans="2:54" ht="13" thickBot="1" x14ac:dyDescent="0.3">
      <c r="B199" s="138">
        <v>21</v>
      </c>
      <c r="C199" s="49"/>
      <c r="D199" s="58"/>
      <c r="E199" s="58"/>
      <c r="F199" s="49"/>
      <c r="G199" s="49"/>
      <c r="H199" s="107" t="s">
        <v>34</v>
      </c>
      <c r="I199" s="108" t="s">
        <v>34</v>
      </c>
      <c r="J199" s="49"/>
      <c r="K199" s="49"/>
      <c r="L199" s="50"/>
      <c r="M199" s="50"/>
      <c r="N199" s="50"/>
      <c r="O199" s="50"/>
      <c r="P199" s="47"/>
      <c r="Q199" s="49"/>
      <c r="R199" s="49"/>
      <c r="S199" s="49"/>
      <c r="T199" s="50"/>
      <c r="U199" s="50"/>
      <c r="V199" s="50"/>
      <c r="W199" s="50"/>
      <c r="X199" s="58"/>
      <c r="Y199" s="58"/>
      <c r="Z199" s="107" t="s">
        <v>34</v>
      </c>
      <c r="AA199" s="108" t="s">
        <v>34</v>
      </c>
      <c r="AB199" s="49"/>
      <c r="AC199" s="49"/>
      <c r="AD199" s="49"/>
      <c r="AE199" s="49"/>
      <c r="AF199" s="49"/>
      <c r="AG199" s="47"/>
      <c r="AH199" s="47"/>
      <c r="AI199" s="47"/>
      <c r="AJ199" s="50"/>
      <c r="AK199" s="114" t="s">
        <v>76</v>
      </c>
      <c r="AL199" s="50"/>
      <c r="AM199" s="50"/>
      <c r="AN199" s="50"/>
      <c r="AO199" s="82" t="s">
        <v>84</v>
      </c>
      <c r="AP199" s="83" t="s">
        <v>84</v>
      </c>
      <c r="AQ199" s="140"/>
      <c r="AR199" s="52"/>
      <c r="AS199" s="199"/>
      <c r="AT199" s="152"/>
      <c r="AU199" s="200" t="s">
        <v>53</v>
      </c>
      <c r="AV199" s="152">
        <f>SUM(AV177:AV197)</f>
        <v>156</v>
      </c>
      <c r="AW199" s="153"/>
      <c r="AX199" s="52"/>
      <c r="AY199" s="51"/>
      <c r="AZ199" s="52"/>
      <c r="BA199" s="52"/>
      <c r="BB199" s="133"/>
    </row>
    <row r="200" spans="2:54" ht="12.5" x14ac:dyDescent="0.25">
      <c r="B200" s="138">
        <v>22</v>
      </c>
      <c r="C200" s="64" t="s">
        <v>41</v>
      </c>
      <c r="D200" s="95" t="s">
        <v>41</v>
      </c>
      <c r="E200" s="95" t="s">
        <v>41</v>
      </c>
      <c r="F200" s="95" t="s">
        <v>41</v>
      </c>
      <c r="G200" s="95" t="s">
        <v>41</v>
      </c>
      <c r="H200" s="95" t="s">
        <v>41</v>
      </c>
      <c r="I200" s="95" t="s">
        <v>41</v>
      </c>
      <c r="J200" s="95" t="s">
        <v>41</v>
      </c>
      <c r="K200" s="95" t="s">
        <v>41</v>
      </c>
      <c r="L200" s="95" t="s">
        <v>41</v>
      </c>
      <c r="M200" s="95" t="s">
        <v>41</v>
      </c>
      <c r="N200" s="95" t="s">
        <v>41</v>
      </c>
      <c r="O200" s="95" t="s">
        <v>41</v>
      </c>
      <c r="P200" s="95" t="s">
        <v>41</v>
      </c>
      <c r="Q200" s="95" t="s">
        <v>41</v>
      </c>
      <c r="R200" s="95" t="s">
        <v>41</v>
      </c>
      <c r="S200" s="95" t="s">
        <v>41</v>
      </c>
      <c r="T200" s="95" t="s">
        <v>41</v>
      </c>
      <c r="U200" s="95" t="s">
        <v>41</v>
      </c>
      <c r="V200" s="95" t="s">
        <v>41</v>
      </c>
      <c r="W200" s="95" t="s">
        <v>41</v>
      </c>
      <c r="X200" s="95" t="s">
        <v>41</v>
      </c>
      <c r="Y200" s="95" t="s">
        <v>41</v>
      </c>
      <c r="Z200" s="95" t="s">
        <v>41</v>
      </c>
      <c r="AA200" s="95" t="s">
        <v>41</v>
      </c>
      <c r="AB200" s="95" t="s">
        <v>41</v>
      </c>
      <c r="AC200" s="95" t="s">
        <v>41</v>
      </c>
      <c r="AD200" s="95" t="s">
        <v>41</v>
      </c>
      <c r="AE200" s="95" t="s">
        <v>41</v>
      </c>
      <c r="AF200" s="95" t="s">
        <v>41</v>
      </c>
      <c r="AG200" s="95" t="s">
        <v>41</v>
      </c>
      <c r="AH200" s="95" t="s">
        <v>41</v>
      </c>
      <c r="AI200" s="95" t="s">
        <v>41</v>
      </c>
      <c r="AJ200" s="95" t="s">
        <v>41</v>
      </c>
      <c r="AK200" s="96" t="s">
        <v>41</v>
      </c>
      <c r="AL200" s="95" t="s">
        <v>41</v>
      </c>
      <c r="AM200" s="95" t="s">
        <v>41</v>
      </c>
      <c r="AN200" s="95" t="s">
        <v>41</v>
      </c>
      <c r="AO200" s="96" t="s">
        <v>41</v>
      </c>
      <c r="AP200" s="102" t="s">
        <v>41</v>
      </c>
      <c r="AQ200" s="140"/>
      <c r="AR200" s="52"/>
      <c r="AS200" s="52"/>
      <c r="AT200" s="52"/>
      <c r="AU200" s="52"/>
      <c r="AV200" s="52"/>
      <c r="AW200" s="52"/>
      <c r="AX200" s="52"/>
      <c r="AY200" s="52"/>
      <c r="AZ200" s="52"/>
      <c r="BA200" s="52"/>
      <c r="BB200" s="133"/>
    </row>
    <row r="201" spans="2:54" ht="13" x14ac:dyDescent="0.3">
      <c r="B201" s="272"/>
      <c r="C201" s="273"/>
      <c r="D201" s="273"/>
      <c r="E201" s="273"/>
      <c r="F201" s="273"/>
      <c r="G201" s="273"/>
      <c r="H201" s="273"/>
      <c r="I201" s="273"/>
      <c r="J201" s="273"/>
      <c r="K201" s="273"/>
      <c r="L201" s="273"/>
      <c r="M201" s="273"/>
      <c r="N201" s="273"/>
      <c r="O201" s="273"/>
      <c r="P201" s="273"/>
      <c r="Q201" s="273"/>
      <c r="R201" s="273"/>
      <c r="S201" s="273"/>
      <c r="T201" s="273"/>
      <c r="U201" s="273"/>
      <c r="V201" s="273"/>
      <c r="W201" s="273"/>
      <c r="X201" s="273"/>
      <c r="Y201" s="273"/>
      <c r="Z201" s="273"/>
      <c r="AA201" s="273"/>
      <c r="AB201" s="273"/>
      <c r="AC201" s="273"/>
      <c r="AD201" s="273"/>
      <c r="AE201" s="273"/>
      <c r="AF201" s="273"/>
      <c r="AG201" s="273"/>
      <c r="AH201" s="273"/>
      <c r="AI201" s="273"/>
      <c r="AJ201" s="273"/>
      <c r="AK201" s="273"/>
      <c r="AL201" s="273"/>
      <c r="AM201" s="273"/>
      <c r="AN201" s="273"/>
      <c r="AO201" s="273"/>
      <c r="AP201" s="273"/>
      <c r="AQ201" s="273"/>
      <c r="AR201" s="52"/>
      <c r="AS201" s="52"/>
      <c r="AT201" s="52"/>
      <c r="AU201" s="52"/>
      <c r="AV201" s="52"/>
      <c r="AW201" s="52"/>
      <c r="AX201" s="31"/>
      <c r="AY201" s="23" t="s">
        <v>54</v>
      </c>
      <c r="AZ201" s="23" t="s">
        <v>55</v>
      </c>
      <c r="BA201" s="25" t="s">
        <v>28</v>
      </c>
      <c r="BB201" s="133"/>
    </row>
    <row r="202" spans="2:54" ht="12.5" x14ac:dyDescent="0.25">
      <c r="B202" s="132"/>
      <c r="C202" s="143"/>
      <c r="D202" s="143"/>
      <c r="E202" s="143"/>
      <c r="F202" s="143"/>
      <c r="G202" s="143"/>
      <c r="H202" s="143"/>
      <c r="I202" s="143"/>
      <c r="J202" s="143"/>
      <c r="K202" s="143"/>
      <c r="L202" s="143"/>
      <c r="M202" s="143"/>
      <c r="N202" s="143"/>
      <c r="O202" s="143"/>
      <c r="P202" s="143"/>
      <c r="Q202" s="143"/>
      <c r="R202" s="143"/>
      <c r="S202" s="143"/>
      <c r="T202" s="143"/>
      <c r="U202" s="143"/>
      <c r="V202" s="143"/>
      <c r="W202" s="143"/>
      <c r="X202" s="143"/>
      <c r="Y202" s="143"/>
      <c r="Z202" s="143"/>
      <c r="AA202" s="143"/>
      <c r="AB202" s="143"/>
      <c r="AC202" s="143"/>
      <c r="AD202" s="143"/>
      <c r="AE202" s="143"/>
      <c r="AF202" s="143"/>
      <c r="AG202" s="143"/>
      <c r="AH202" s="143"/>
      <c r="AI202" s="52"/>
      <c r="AJ202" s="52"/>
      <c r="AK202" s="52"/>
      <c r="AL202" s="52"/>
      <c r="AM202" s="52"/>
      <c r="AN202" s="52"/>
      <c r="AO202" s="52"/>
      <c r="AP202" s="52"/>
      <c r="AQ202" s="52"/>
      <c r="AR202" s="52"/>
      <c r="AS202" s="52"/>
      <c r="AT202" s="52"/>
      <c r="AU202" s="52"/>
      <c r="AV202" s="52"/>
      <c r="AW202" s="52"/>
      <c r="AX202" s="39" t="s">
        <v>56</v>
      </c>
      <c r="AY202" s="25" t="s">
        <v>40</v>
      </c>
      <c r="AZ202" s="31">
        <f>SUM(AV179)</f>
        <v>85</v>
      </c>
      <c r="BA202" s="31">
        <f>(AZ202/$AV$27)*100</f>
        <v>46.195652173913047</v>
      </c>
      <c r="BB202" s="133"/>
    </row>
    <row r="203" spans="2:54" ht="12.5" x14ac:dyDescent="0.25">
      <c r="B203" s="144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2"/>
      <c r="AG203" s="52"/>
      <c r="AH203" s="52"/>
      <c r="AI203" s="52"/>
      <c r="AJ203" s="52"/>
      <c r="AK203" s="52"/>
      <c r="AL203" s="52"/>
      <c r="AM203" s="52"/>
      <c r="AN203" s="52"/>
      <c r="AO203" s="52"/>
      <c r="AP203" s="52"/>
      <c r="AQ203" s="52"/>
      <c r="AR203" s="52"/>
      <c r="AS203" s="52"/>
      <c r="AT203" s="52"/>
      <c r="AU203" s="52"/>
      <c r="AV203" s="52"/>
      <c r="AW203" s="52"/>
      <c r="AX203" s="39" t="s">
        <v>57</v>
      </c>
      <c r="AY203" s="25" t="s">
        <v>58</v>
      </c>
      <c r="AZ203" s="31">
        <f>SUM(AV180:AV187)</f>
        <v>8</v>
      </c>
      <c r="BA203" s="31">
        <f>(AZ203/$AV$27)*100</f>
        <v>4.3478260869565215</v>
      </c>
      <c r="BB203" s="133"/>
    </row>
    <row r="204" spans="2:54" ht="12.5" x14ac:dyDescent="0.25">
      <c r="B204" s="13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2"/>
      <c r="AG204" s="52"/>
      <c r="AH204" s="52"/>
      <c r="AI204" s="52"/>
      <c r="AJ204" s="52"/>
      <c r="AK204" s="52"/>
      <c r="AL204" s="52"/>
      <c r="AM204" s="52"/>
      <c r="AN204" s="52"/>
      <c r="AO204" s="52"/>
      <c r="AP204" s="52"/>
      <c r="AQ204" s="52"/>
      <c r="AR204" s="52"/>
      <c r="AS204" s="52"/>
      <c r="AT204" s="52"/>
      <c r="AU204" s="52"/>
      <c r="AV204" s="52"/>
      <c r="AW204" s="52"/>
      <c r="AX204" s="39" t="s">
        <v>59</v>
      </c>
      <c r="AY204" s="25" t="s">
        <v>60</v>
      </c>
      <c r="AZ204" s="31">
        <f>SUM(AV192:AV197)</f>
        <v>24</v>
      </c>
      <c r="BA204" s="31">
        <f t="shared" ref="BA204:BA205" si="7">(AZ204/$AV$27)*100</f>
        <v>13.043478260869565</v>
      </c>
      <c r="BB204" s="133"/>
    </row>
    <row r="205" spans="2:54" ht="12.5" x14ac:dyDescent="0.25">
      <c r="B205" s="145"/>
      <c r="C205" s="143"/>
      <c r="D205" s="143"/>
      <c r="E205" s="143"/>
      <c r="F205" s="143"/>
      <c r="G205" s="143"/>
      <c r="H205" s="143"/>
      <c r="I205" s="143"/>
      <c r="J205" s="143"/>
      <c r="K205" s="143"/>
      <c r="L205" s="143"/>
      <c r="M205" s="143"/>
      <c r="N205" s="143"/>
      <c r="O205" s="143"/>
      <c r="P205" s="52"/>
      <c r="Q205" s="143"/>
      <c r="R205" s="143"/>
      <c r="S205" s="143"/>
      <c r="T205" s="143"/>
      <c r="U205" s="143"/>
      <c r="V205" s="143"/>
      <c r="W205" s="143"/>
      <c r="X205" s="143"/>
      <c r="Y205" s="143"/>
      <c r="Z205" s="52"/>
      <c r="AA205" s="52"/>
      <c r="AB205" s="52"/>
      <c r="AC205" s="52"/>
      <c r="AD205" s="52"/>
      <c r="AE205" s="52"/>
      <c r="AF205" s="52"/>
      <c r="AG205" s="52"/>
      <c r="AH205" s="52"/>
      <c r="AI205" s="52"/>
      <c r="AJ205" s="52"/>
      <c r="AK205" s="52"/>
      <c r="AL205" s="52"/>
      <c r="AM205" s="52"/>
      <c r="AN205" s="52"/>
      <c r="AO205" s="52"/>
      <c r="AP205" s="52"/>
      <c r="AQ205" s="52"/>
      <c r="AR205" s="52"/>
      <c r="AS205" s="52"/>
      <c r="AT205" s="52"/>
      <c r="AU205" s="52"/>
      <c r="AV205" s="52"/>
      <c r="AW205" s="52"/>
      <c r="AX205" s="39" t="s">
        <v>61</v>
      </c>
      <c r="AY205" s="25" t="s">
        <v>62</v>
      </c>
      <c r="AZ205" s="31">
        <f>SUM(AV188:AV191)</f>
        <v>15</v>
      </c>
      <c r="BA205" s="31">
        <f t="shared" si="7"/>
        <v>8.1521739130434785</v>
      </c>
      <c r="BB205" s="133"/>
    </row>
    <row r="206" spans="2:54" ht="12.5" x14ac:dyDescent="0.25">
      <c r="B206" s="145"/>
      <c r="C206" s="143"/>
      <c r="D206" s="143"/>
      <c r="E206" s="143"/>
      <c r="F206" s="143"/>
      <c r="G206" s="146"/>
      <c r="H206" s="143"/>
      <c r="I206" s="143"/>
      <c r="J206" s="146"/>
      <c r="K206" s="143"/>
      <c r="L206" s="143"/>
      <c r="M206" s="146"/>
      <c r="N206" s="143"/>
      <c r="O206" s="143"/>
      <c r="P206" s="52"/>
      <c r="Q206" s="143"/>
      <c r="R206" s="143"/>
      <c r="S206" s="143"/>
      <c r="T206" s="143"/>
      <c r="U206" s="143"/>
      <c r="V206" s="143"/>
      <c r="W206" s="143"/>
      <c r="X206" s="143"/>
      <c r="Y206" s="143"/>
      <c r="Z206" s="52"/>
      <c r="AA206" s="52"/>
      <c r="AB206" s="52"/>
      <c r="AC206" s="52"/>
      <c r="AD206" s="52"/>
      <c r="AE206" s="52"/>
      <c r="AF206" s="52"/>
      <c r="AG206" s="52"/>
      <c r="AH206" s="52"/>
      <c r="AI206" s="52"/>
      <c r="AJ206" s="52"/>
      <c r="AK206" s="52"/>
      <c r="AL206" s="52"/>
      <c r="AM206" s="52"/>
      <c r="AN206" s="52"/>
      <c r="AO206" s="52"/>
      <c r="AP206" s="52"/>
      <c r="AQ206" s="52"/>
      <c r="AR206" s="52"/>
      <c r="AS206" s="52"/>
      <c r="AT206" s="52"/>
      <c r="AU206" s="52"/>
      <c r="AV206" s="52"/>
      <c r="AW206" s="52"/>
      <c r="AX206" s="147"/>
      <c r="AY206" s="52"/>
      <c r="AZ206" s="52"/>
      <c r="BA206" s="52"/>
      <c r="BB206" s="133"/>
    </row>
    <row r="207" spans="2:54" ht="12.5" x14ac:dyDescent="0.25">
      <c r="B207" s="148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52"/>
      <c r="AJ207" s="52"/>
      <c r="AK207" s="52"/>
      <c r="AL207" s="52"/>
      <c r="AM207" s="52"/>
      <c r="AN207" s="52"/>
      <c r="AO207" s="52"/>
      <c r="AP207" s="52"/>
      <c r="AQ207" s="52"/>
      <c r="AR207" s="52"/>
      <c r="AS207" s="52"/>
      <c r="AT207" s="52"/>
      <c r="AU207" s="52"/>
      <c r="AV207" s="52"/>
      <c r="AW207" s="52"/>
      <c r="AX207" s="52"/>
      <c r="AY207" s="52"/>
      <c r="AZ207" s="52"/>
      <c r="BA207" s="52"/>
      <c r="BB207" s="133"/>
    </row>
    <row r="208" spans="2:54" ht="12.5" x14ac:dyDescent="0.25">
      <c r="B208" s="149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49"/>
      <c r="S208" s="49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7"/>
      <c r="AI208" s="52"/>
      <c r="AJ208" s="52"/>
      <c r="AK208" s="52"/>
      <c r="AL208" s="52"/>
      <c r="AM208" s="52"/>
      <c r="AN208" s="52"/>
      <c r="AO208" s="52"/>
      <c r="AP208" s="52"/>
      <c r="AQ208" s="52"/>
      <c r="AR208" s="52"/>
      <c r="AS208" s="52"/>
      <c r="AT208" s="52"/>
      <c r="AU208" s="52"/>
      <c r="AV208" s="52"/>
      <c r="AW208" s="52"/>
      <c r="AX208" s="52"/>
      <c r="AY208" s="52"/>
      <c r="AZ208" s="52"/>
      <c r="BA208" s="52"/>
      <c r="BB208" s="133"/>
    </row>
    <row r="209" spans="2:54" ht="12.5" x14ac:dyDescent="0.25">
      <c r="B209" s="137"/>
      <c r="C209" s="125"/>
      <c r="D209" s="125"/>
      <c r="E209" s="125"/>
      <c r="F209" s="125"/>
      <c r="G209" s="125"/>
      <c r="H209" s="125"/>
      <c r="I209" s="125"/>
      <c r="J209" s="125"/>
      <c r="K209" s="125"/>
      <c r="L209" s="125"/>
      <c r="M209" s="125"/>
      <c r="N209" s="125"/>
      <c r="O209" s="125"/>
      <c r="P209" s="125"/>
      <c r="Q209" s="18"/>
      <c r="R209" s="49"/>
      <c r="S209" s="47"/>
      <c r="T209" s="49"/>
      <c r="U209" s="47"/>
      <c r="V209" s="47"/>
      <c r="W209" s="47"/>
      <c r="X209" s="49"/>
      <c r="Y209" s="49"/>
      <c r="Z209" s="49"/>
      <c r="AA209" s="49"/>
      <c r="AB209" s="47"/>
      <c r="AC209" s="47"/>
      <c r="AD209" s="47"/>
      <c r="AE209" s="47"/>
      <c r="AF209" s="47"/>
      <c r="AG209" s="49"/>
      <c r="AH209" s="47"/>
      <c r="AI209" s="52"/>
      <c r="AJ209" s="52"/>
      <c r="AK209" s="52"/>
      <c r="AL209" s="52"/>
      <c r="AM209" s="52"/>
      <c r="AN209" s="52"/>
      <c r="AO209" s="52"/>
      <c r="AP209" s="52"/>
      <c r="AQ209" s="52"/>
      <c r="AR209" s="52"/>
      <c r="AS209" s="52"/>
      <c r="AT209" s="52"/>
      <c r="AU209" s="52"/>
      <c r="AV209" s="52"/>
      <c r="AW209" s="52"/>
      <c r="AX209" s="52"/>
      <c r="AY209" s="52"/>
      <c r="AZ209" s="52"/>
      <c r="BA209" s="52"/>
      <c r="BB209" s="133"/>
    </row>
    <row r="210" spans="2:54" ht="12.5" x14ac:dyDescent="0.25">
      <c r="B210" s="137"/>
      <c r="C210" s="125"/>
      <c r="D210" s="125"/>
      <c r="E210" s="125"/>
      <c r="F210" s="125"/>
      <c r="G210" s="125"/>
      <c r="H210" s="125"/>
      <c r="I210" s="125"/>
      <c r="J210" s="125"/>
      <c r="K210" s="125"/>
      <c r="L210" s="125"/>
      <c r="M210" s="125"/>
      <c r="N210" s="125"/>
      <c r="O210" s="125"/>
      <c r="P210" s="125"/>
      <c r="Q210" s="18"/>
      <c r="R210" s="49"/>
      <c r="S210" s="47"/>
      <c r="T210" s="49"/>
      <c r="U210" s="49"/>
      <c r="V210" s="47"/>
      <c r="W210" s="47"/>
      <c r="X210" s="49"/>
      <c r="Y210" s="49"/>
      <c r="Z210" s="49"/>
      <c r="AA210" s="49"/>
      <c r="AB210" s="47"/>
      <c r="AC210" s="47"/>
      <c r="AD210" s="47"/>
      <c r="AE210" s="47"/>
      <c r="AF210" s="47"/>
      <c r="AG210" s="49"/>
      <c r="AH210" s="47"/>
      <c r="AI210" s="52"/>
      <c r="AJ210" s="52"/>
      <c r="AK210" s="52"/>
      <c r="AL210" s="52"/>
      <c r="AM210" s="52"/>
      <c r="AN210" s="52"/>
      <c r="AO210" s="52"/>
      <c r="AP210" s="52"/>
      <c r="AQ210" s="52"/>
      <c r="AR210" s="52"/>
      <c r="AS210" s="52"/>
      <c r="AT210" s="52"/>
      <c r="AU210" s="52"/>
      <c r="AV210" s="52"/>
      <c r="AW210" s="52"/>
      <c r="AX210" s="52"/>
      <c r="AY210" s="52"/>
      <c r="AZ210" s="52"/>
      <c r="BA210" s="52"/>
      <c r="BB210" s="133"/>
    </row>
    <row r="211" spans="2:54" ht="12.5" x14ac:dyDescent="0.25">
      <c r="B211" s="137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49"/>
      <c r="S211" s="49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7"/>
      <c r="AI211" s="52"/>
      <c r="AJ211" s="52"/>
      <c r="AK211" s="52"/>
      <c r="AL211" s="52"/>
      <c r="AM211" s="52"/>
      <c r="AN211" s="52"/>
      <c r="AO211" s="52"/>
      <c r="AP211" s="52"/>
      <c r="AQ211" s="52"/>
      <c r="AR211" s="52"/>
      <c r="AS211" s="52"/>
      <c r="AT211" s="52"/>
      <c r="AU211" s="52"/>
      <c r="AV211" s="52"/>
      <c r="AW211" s="52"/>
      <c r="AX211" s="52"/>
      <c r="AY211" s="52"/>
      <c r="AZ211" s="52"/>
      <c r="BA211" s="52"/>
      <c r="BB211" s="133"/>
    </row>
    <row r="212" spans="2:54" ht="12.5" x14ac:dyDescent="0.25">
      <c r="B212" s="149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49"/>
      <c r="S212" s="49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7"/>
      <c r="AI212" s="52"/>
      <c r="AJ212" s="52"/>
      <c r="AK212" s="52"/>
      <c r="AL212" s="52"/>
      <c r="AM212" s="52"/>
      <c r="AN212" s="52"/>
      <c r="AO212" s="52"/>
      <c r="AP212" s="52"/>
      <c r="AQ212" s="52"/>
      <c r="AR212" s="52"/>
      <c r="AS212" s="52"/>
      <c r="AT212" s="52"/>
      <c r="AU212" s="52"/>
      <c r="AV212" s="52"/>
      <c r="AW212" s="52"/>
      <c r="AX212" s="52"/>
      <c r="AY212" s="52"/>
      <c r="AZ212" s="52"/>
      <c r="BA212" s="52"/>
      <c r="BB212" s="133"/>
    </row>
    <row r="213" spans="2:54" ht="12.5" x14ac:dyDescent="0.25">
      <c r="B213" s="137"/>
      <c r="C213" s="125"/>
      <c r="D213" s="125"/>
      <c r="E213" s="125"/>
      <c r="F213" s="125"/>
      <c r="G213" s="125"/>
      <c r="H213" s="125"/>
      <c r="I213" s="125"/>
      <c r="J213" s="125"/>
      <c r="K213" s="125"/>
      <c r="L213" s="125"/>
      <c r="M213" s="125"/>
      <c r="N213" s="125"/>
      <c r="O213" s="125"/>
      <c r="P213" s="125"/>
      <c r="Q213" s="18"/>
      <c r="R213" s="49"/>
      <c r="S213" s="49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7"/>
      <c r="AG213" s="49"/>
      <c r="AH213" s="47"/>
      <c r="AI213" s="52"/>
      <c r="AJ213" s="52"/>
      <c r="AK213" s="52"/>
      <c r="AL213" s="52"/>
      <c r="AM213" s="52"/>
      <c r="AN213" s="52"/>
      <c r="AO213" s="52"/>
      <c r="AP213" s="52"/>
      <c r="AQ213" s="52"/>
      <c r="AR213" s="52"/>
      <c r="AS213" s="52"/>
      <c r="AT213" s="52"/>
      <c r="AU213" s="52"/>
      <c r="AV213" s="52"/>
      <c r="AW213" s="52"/>
      <c r="AX213" s="52"/>
      <c r="AY213" s="52"/>
      <c r="AZ213" s="52"/>
      <c r="BA213" s="52"/>
      <c r="BB213" s="133"/>
    </row>
    <row r="214" spans="2:54" ht="12.5" x14ac:dyDescent="0.25">
      <c r="B214" s="137"/>
      <c r="C214" s="125"/>
      <c r="D214" s="125"/>
      <c r="E214" s="125"/>
      <c r="F214" s="125"/>
      <c r="G214" s="125"/>
      <c r="H214" s="125"/>
      <c r="I214" s="125"/>
      <c r="J214" s="125"/>
      <c r="K214" s="125"/>
      <c r="L214" s="125"/>
      <c r="M214" s="125"/>
      <c r="N214" s="125"/>
      <c r="O214" s="125"/>
      <c r="P214" s="125"/>
      <c r="Q214" s="18"/>
      <c r="R214" s="49"/>
      <c r="S214" s="47"/>
      <c r="T214" s="47"/>
      <c r="U214" s="47"/>
      <c r="V214" s="47"/>
      <c r="W214" s="47"/>
      <c r="X214" s="47"/>
      <c r="Y214" s="49"/>
      <c r="Z214" s="47"/>
      <c r="AA214" s="47"/>
      <c r="AB214" s="47"/>
      <c r="AC214" s="47"/>
      <c r="AD214" s="47"/>
      <c r="AE214" s="47"/>
      <c r="AF214" s="49"/>
      <c r="AG214" s="49"/>
      <c r="AH214" s="47"/>
      <c r="AI214" s="52"/>
      <c r="AJ214" s="52"/>
      <c r="AK214" s="52"/>
      <c r="AL214" s="52"/>
      <c r="AM214" s="52"/>
      <c r="AN214" s="52"/>
      <c r="AO214" s="52"/>
      <c r="AP214" s="52"/>
      <c r="AQ214" s="52"/>
      <c r="AR214" s="52"/>
      <c r="AS214" s="52"/>
      <c r="AT214" s="52"/>
      <c r="AU214" s="52"/>
      <c r="AV214" s="52"/>
      <c r="AW214" s="52"/>
      <c r="AX214" s="52"/>
      <c r="AY214" s="52"/>
      <c r="AZ214" s="52"/>
      <c r="BA214" s="52"/>
      <c r="BB214" s="133"/>
    </row>
    <row r="215" spans="2:54" ht="12.5" x14ac:dyDescent="0.25">
      <c r="B215" s="137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49"/>
      <c r="S215" s="49"/>
      <c r="T215" s="49"/>
      <c r="U215" s="49"/>
      <c r="V215" s="49"/>
      <c r="W215" s="49"/>
      <c r="X215" s="49"/>
      <c r="Y215" s="49"/>
      <c r="Z215" s="49"/>
      <c r="AA215" s="49"/>
      <c r="AB215" s="49"/>
      <c r="AC215" s="49"/>
      <c r="AD215" s="49"/>
      <c r="AE215" s="49"/>
      <c r="AF215" s="49"/>
      <c r="AG215" s="49"/>
      <c r="AH215" s="47"/>
      <c r="AI215" s="52"/>
      <c r="AJ215" s="52"/>
      <c r="AK215" s="52"/>
      <c r="AL215" s="52"/>
      <c r="AM215" s="52"/>
      <c r="AN215" s="52"/>
      <c r="AO215" s="52"/>
      <c r="AP215" s="52"/>
      <c r="AQ215" s="52"/>
      <c r="AR215" s="52"/>
      <c r="AS215" s="52"/>
      <c r="AT215" s="52"/>
      <c r="AU215" s="52"/>
      <c r="AV215" s="52"/>
      <c r="AW215" s="52"/>
      <c r="AX215" s="52"/>
      <c r="AY215" s="52"/>
      <c r="AZ215" s="52"/>
      <c r="BA215" s="52"/>
      <c r="BB215" s="133"/>
    </row>
    <row r="216" spans="2:54" ht="12.5" x14ac:dyDescent="0.25">
      <c r="B216" s="149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49"/>
      <c r="S216" s="49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  <c r="AE216" s="49"/>
      <c r="AF216" s="49"/>
      <c r="AG216" s="49"/>
      <c r="AH216" s="47"/>
      <c r="AI216" s="52"/>
      <c r="AJ216" s="52"/>
      <c r="AK216" s="52"/>
      <c r="AL216" s="52"/>
      <c r="AM216" s="52"/>
      <c r="AN216" s="52"/>
      <c r="AO216" s="52"/>
      <c r="AP216" s="52"/>
      <c r="AQ216" s="52"/>
      <c r="AR216" s="52"/>
      <c r="AS216" s="52"/>
      <c r="AT216" s="52"/>
      <c r="AU216" s="52"/>
      <c r="AV216" s="52"/>
      <c r="AW216" s="52"/>
      <c r="AX216" s="52"/>
      <c r="AY216" s="52"/>
      <c r="AZ216" s="52"/>
      <c r="BA216" s="52"/>
      <c r="BB216" s="133"/>
    </row>
    <row r="217" spans="2:54" ht="12.5" x14ac:dyDescent="0.25">
      <c r="B217" s="137"/>
      <c r="C217" s="125"/>
      <c r="D217" s="125"/>
      <c r="E217" s="125"/>
      <c r="F217" s="125"/>
      <c r="G217" s="125"/>
      <c r="H217" s="125"/>
      <c r="I217" s="125"/>
      <c r="J217" s="125"/>
      <c r="K217" s="125"/>
      <c r="L217" s="125"/>
      <c r="M217" s="125"/>
      <c r="N217" s="125"/>
      <c r="O217" s="125"/>
      <c r="P217" s="125"/>
      <c r="Q217" s="18"/>
      <c r="R217" s="49"/>
      <c r="S217" s="47"/>
      <c r="T217" s="47"/>
      <c r="U217" s="47"/>
      <c r="V217" s="47"/>
      <c r="W217" s="49"/>
      <c r="X217" s="49"/>
      <c r="Y217" s="49"/>
      <c r="Z217" s="47"/>
      <c r="AA217" s="47"/>
      <c r="AB217" s="47"/>
      <c r="AC217" s="47"/>
      <c r="AD217" s="47"/>
      <c r="AE217" s="47"/>
      <c r="AF217" s="47"/>
      <c r="AG217" s="49"/>
      <c r="AH217" s="47"/>
      <c r="AI217" s="52"/>
      <c r="AJ217" s="52"/>
      <c r="AK217" s="52"/>
      <c r="AL217" s="52"/>
      <c r="AM217" s="52"/>
      <c r="AN217" s="52"/>
      <c r="AO217" s="52"/>
      <c r="AP217" s="52"/>
      <c r="AQ217" s="52"/>
      <c r="AR217" s="52"/>
      <c r="AS217" s="52"/>
      <c r="AT217" s="52"/>
      <c r="AU217" s="52"/>
      <c r="AV217" s="52"/>
      <c r="AW217" s="52"/>
      <c r="AX217" s="52"/>
      <c r="AY217" s="52"/>
      <c r="AZ217" s="52"/>
      <c r="BA217" s="52"/>
      <c r="BB217" s="133"/>
    </row>
    <row r="218" spans="2:54" ht="12.5" x14ac:dyDescent="0.25">
      <c r="B218" s="137"/>
      <c r="C218" s="125"/>
      <c r="D218" s="125"/>
      <c r="E218" s="125"/>
      <c r="F218" s="125"/>
      <c r="G218" s="125"/>
      <c r="H218" s="125"/>
      <c r="I218" s="125"/>
      <c r="J218" s="125"/>
      <c r="K218" s="125"/>
      <c r="L218" s="125"/>
      <c r="M218" s="125"/>
      <c r="N218" s="125"/>
      <c r="O218" s="125"/>
      <c r="P218" s="125"/>
      <c r="Q218" s="18"/>
      <c r="R218" s="49"/>
      <c r="S218" s="47"/>
      <c r="T218" s="47"/>
      <c r="U218" s="49"/>
      <c r="V218" s="47"/>
      <c r="W218" s="49"/>
      <c r="X218" s="49"/>
      <c r="Y218" s="49"/>
      <c r="Z218" s="47"/>
      <c r="AA218" s="47"/>
      <c r="AB218" s="47"/>
      <c r="AC218" s="47"/>
      <c r="AD218" s="47"/>
      <c r="AE218" s="47"/>
      <c r="AF218" s="47"/>
      <c r="AG218" s="49"/>
      <c r="AH218" s="47"/>
      <c r="AI218" s="52"/>
      <c r="AJ218" s="52"/>
      <c r="AK218" s="52"/>
      <c r="AL218" s="52"/>
      <c r="AM218" s="52"/>
      <c r="AN218" s="52"/>
      <c r="AO218" s="52"/>
      <c r="AP218" s="52"/>
      <c r="AQ218" s="52"/>
      <c r="AR218" s="52"/>
      <c r="AS218" s="52"/>
      <c r="AT218" s="52"/>
      <c r="AU218" s="52"/>
      <c r="AV218" s="52"/>
      <c r="AW218" s="52"/>
      <c r="AX218" s="52"/>
      <c r="AY218" s="52"/>
      <c r="AZ218" s="52"/>
      <c r="BA218" s="52"/>
      <c r="BB218" s="133"/>
    </row>
    <row r="219" spans="2:54" ht="12.5" x14ac:dyDescent="0.25">
      <c r="B219" s="137"/>
      <c r="C219" s="125"/>
      <c r="D219" s="125"/>
      <c r="E219" s="125"/>
      <c r="F219" s="125"/>
      <c r="G219" s="125"/>
      <c r="H219" s="125"/>
      <c r="I219" s="125"/>
      <c r="J219" s="125"/>
      <c r="K219" s="125"/>
      <c r="L219" s="125"/>
      <c r="M219" s="125"/>
      <c r="N219" s="125"/>
      <c r="O219" s="125"/>
      <c r="P219" s="125"/>
      <c r="Q219" s="18"/>
      <c r="R219" s="49"/>
      <c r="S219" s="47"/>
      <c r="T219" s="49"/>
      <c r="U219" s="47"/>
      <c r="V219" s="49"/>
      <c r="W219" s="49"/>
      <c r="X219" s="49"/>
      <c r="Y219" s="49"/>
      <c r="Z219" s="49"/>
      <c r="AA219" s="47"/>
      <c r="AB219" s="47"/>
      <c r="AC219" s="47"/>
      <c r="AD219" s="47"/>
      <c r="AE219" s="47"/>
      <c r="AF219" s="47"/>
      <c r="AG219" s="49"/>
      <c r="AH219" s="47"/>
      <c r="AI219" s="52"/>
      <c r="AJ219" s="52"/>
      <c r="AK219" s="52"/>
      <c r="AL219" s="52"/>
      <c r="AM219" s="52"/>
      <c r="AN219" s="52"/>
      <c r="AO219" s="52"/>
      <c r="AP219" s="52"/>
      <c r="AQ219" s="52"/>
      <c r="AR219" s="52"/>
      <c r="AS219" s="52"/>
      <c r="AT219" s="52"/>
      <c r="AU219" s="52"/>
      <c r="AV219" s="52"/>
      <c r="AW219" s="52"/>
      <c r="AX219" s="52"/>
      <c r="AY219" s="52"/>
      <c r="AZ219" s="52"/>
      <c r="BA219" s="52"/>
      <c r="BB219" s="133"/>
    </row>
    <row r="220" spans="2:54" ht="12.5" x14ac:dyDescent="0.25">
      <c r="B220" s="137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49"/>
      <c r="S220" s="49"/>
      <c r="T220" s="49"/>
      <c r="U220" s="49"/>
      <c r="V220" s="49"/>
      <c r="W220" s="49"/>
      <c r="X220" s="49"/>
      <c r="Y220" s="49"/>
      <c r="Z220" s="49"/>
      <c r="AA220" s="49"/>
      <c r="AB220" s="49"/>
      <c r="AC220" s="49"/>
      <c r="AD220" s="49"/>
      <c r="AE220" s="49"/>
      <c r="AF220" s="49"/>
      <c r="AG220" s="49"/>
      <c r="AH220" s="47"/>
      <c r="AI220" s="52"/>
      <c r="AJ220" s="52"/>
      <c r="AK220" s="52"/>
      <c r="AL220" s="52"/>
      <c r="AM220" s="52"/>
      <c r="AN220" s="52"/>
      <c r="AO220" s="52"/>
      <c r="AP220" s="52"/>
      <c r="AQ220" s="52"/>
      <c r="AR220" s="52"/>
      <c r="AS220" s="52"/>
      <c r="AT220" s="52"/>
      <c r="AU220" s="52"/>
      <c r="AV220" s="52"/>
      <c r="AW220" s="52"/>
      <c r="AX220" s="52"/>
      <c r="AY220" s="52"/>
      <c r="AZ220" s="52"/>
      <c r="BA220" s="52"/>
      <c r="BB220" s="133"/>
    </row>
    <row r="221" spans="2:54" ht="12.5" x14ac:dyDescent="0.25">
      <c r="B221" s="149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49"/>
      <c r="S221" s="49"/>
      <c r="T221" s="47"/>
      <c r="U221" s="47"/>
      <c r="V221" s="47"/>
      <c r="W221" s="47"/>
      <c r="X221" s="47"/>
      <c r="Y221" s="47"/>
      <c r="Z221" s="49"/>
      <c r="AA221" s="49"/>
      <c r="AB221" s="49"/>
      <c r="AC221" s="49"/>
      <c r="AD221" s="49"/>
      <c r="AE221" s="49"/>
      <c r="AF221" s="49"/>
      <c r="AG221" s="49"/>
      <c r="AH221" s="47"/>
      <c r="AI221" s="52"/>
      <c r="AJ221" s="52"/>
      <c r="AK221" s="52"/>
      <c r="AL221" s="52"/>
      <c r="AM221" s="52"/>
      <c r="AN221" s="52"/>
      <c r="AO221" s="52"/>
      <c r="AP221" s="52"/>
      <c r="AQ221" s="52"/>
      <c r="AR221" s="52"/>
      <c r="AS221" s="52"/>
      <c r="AT221" s="52"/>
      <c r="AU221" s="52"/>
      <c r="AV221" s="52"/>
      <c r="AW221" s="52"/>
      <c r="AX221" s="52"/>
      <c r="AY221" s="52"/>
      <c r="AZ221" s="52"/>
      <c r="BA221" s="52"/>
      <c r="BB221" s="133"/>
    </row>
    <row r="222" spans="2:54" ht="12.5" x14ac:dyDescent="0.25">
      <c r="B222" s="137"/>
      <c r="C222" s="125"/>
      <c r="D222" s="125"/>
      <c r="E222" s="125"/>
      <c r="F222" s="125"/>
      <c r="G222" s="125"/>
      <c r="H222" s="125"/>
      <c r="I222" s="125"/>
      <c r="J222" s="125"/>
      <c r="K222" s="125"/>
      <c r="L222" s="125"/>
      <c r="M222" s="125"/>
      <c r="N222" s="125"/>
      <c r="O222" s="125"/>
      <c r="P222" s="125"/>
      <c r="Q222" s="18"/>
      <c r="R222" s="47"/>
      <c r="S222" s="47"/>
      <c r="T222" s="49"/>
      <c r="U222" s="49"/>
      <c r="V222" s="49"/>
      <c r="W222" s="49"/>
      <c r="X222" s="49"/>
      <c r="Y222" s="47"/>
      <c r="Z222" s="47"/>
      <c r="AA222" s="47"/>
      <c r="AB222" s="47"/>
      <c r="AC222" s="47"/>
      <c r="AD222" s="47"/>
      <c r="AE222" s="47"/>
      <c r="AF222" s="47"/>
      <c r="AG222" s="49"/>
      <c r="AH222" s="47"/>
      <c r="AI222" s="52"/>
      <c r="AJ222" s="52"/>
      <c r="AK222" s="52"/>
      <c r="AL222" s="52"/>
      <c r="AM222" s="52"/>
      <c r="AN222" s="52"/>
      <c r="AO222" s="52"/>
      <c r="AP222" s="52"/>
      <c r="AQ222" s="52"/>
      <c r="AR222" s="52"/>
      <c r="AS222" s="52"/>
      <c r="AT222" s="52"/>
      <c r="AU222" s="52"/>
      <c r="AV222" s="52"/>
      <c r="AW222" s="52"/>
      <c r="AX222" s="52"/>
      <c r="AY222" s="52"/>
      <c r="AZ222" s="52"/>
      <c r="BA222" s="52"/>
      <c r="BB222" s="133"/>
    </row>
    <row r="223" spans="2:54" ht="12.5" x14ac:dyDescent="0.25">
      <c r="B223" s="137"/>
      <c r="C223" s="125"/>
      <c r="D223" s="125"/>
      <c r="E223" s="125"/>
      <c r="F223" s="125"/>
      <c r="G223" s="125"/>
      <c r="H223" s="125"/>
      <c r="I223" s="125"/>
      <c r="J223" s="125"/>
      <c r="K223" s="125"/>
      <c r="L223" s="125"/>
      <c r="M223" s="125"/>
      <c r="N223" s="125"/>
      <c r="O223" s="125"/>
      <c r="P223" s="125"/>
      <c r="Q223" s="18"/>
      <c r="R223" s="47"/>
      <c r="S223" s="47"/>
      <c r="T223" s="47"/>
      <c r="U223" s="47"/>
      <c r="V223" s="49"/>
      <c r="W223" s="47"/>
      <c r="X223" s="47"/>
      <c r="Y223" s="47"/>
      <c r="Z223" s="47"/>
      <c r="AA223" s="47"/>
      <c r="AB223" s="47"/>
      <c r="AC223" s="47"/>
      <c r="AD223" s="47"/>
      <c r="AE223" s="47"/>
      <c r="AF223" s="47"/>
      <c r="AG223" s="49"/>
      <c r="AH223" s="47"/>
      <c r="AI223" s="52"/>
      <c r="AJ223" s="52"/>
      <c r="AK223" s="52"/>
      <c r="AL223" s="52"/>
      <c r="AM223" s="52"/>
      <c r="AN223" s="52"/>
      <c r="AO223" s="52"/>
      <c r="AP223" s="52"/>
      <c r="AQ223" s="52"/>
      <c r="AR223" s="52"/>
      <c r="AS223" s="52"/>
      <c r="AT223" s="52"/>
      <c r="AU223" s="52"/>
      <c r="AV223" s="52"/>
      <c r="AW223" s="52"/>
      <c r="AX223" s="52"/>
      <c r="AY223" s="52"/>
      <c r="AZ223" s="52"/>
      <c r="BA223" s="52"/>
      <c r="BB223" s="133"/>
    </row>
    <row r="224" spans="2:54" ht="12.5" x14ac:dyDescent="0.25">
      <c r="B224" s="137"/>
      <c r="C224" s="125"/>
      <c r="D224" s="125"/>
      <c r="E224" s="125"/>
      <c r="F224" s="125"/>
      <c r="G224" s="125"/>
      <c r="H224" s="125"/>
      <c r="I224" s="125"/>
      <c r="J224" s="125"/>
      <c r="K224" s="125"/>
      <c r="L224" s="125"/>
      <c r="M224" s="125"/>
      <c r="N224" s="125"/>
      <c r="O224" s="125"/>
      <c r="P224" s="125"/>
      <c r="Q224" s="18"/>
      <c r="R224" s="47"/>
      <c r="S224" s="47"/>
      <c r="T224" s="47"/>
      <c r="U224" s="47"/>
      <c r="V224" s="49"/>
      <c r="W224" s="47"/>
      <c r="X224" s="47"/>
      <c r="Y224" s="47"/>
      <c r="Z224" s="47"/>
      <c r="AA224" s="47"/>
      <c r="AB224" s="47"/>
      <c r="AC224" s="47"/>
      <c r="AD224" s="47"/>
      <c r="AE224" s="47"/>
      <c r="AF224" s="47"/>
      <c r="AG224" s="49"/>
      <c r="AH224" s="47"/>
      <c r="AI224" s="52"/>
      <c r="AJ224" s="52"/>
      <c r="AK224" s="52"/>
      <c r="AL224" s="52"/>
      <c r="AM224" s="52"/>
      <c r="AN224" s="52"/>
      <c r="AO224" s="52"/>
      <c r="AP224" s="52"/>
      <c r="AQ224" s="52"/>
      <c r="AR224" s="52"/>
      <c r="AS224" s="52"/>
      <c r="AT224" s="52"/>
      <c r="AU224" s="52"/>
      <c r="AV224" s="52"/>
      <c r="AW224" s="52"/>
      <c r="AX224" s="52"/>
      <c r="AY224" s="52"/>
      <c r="AZ224" s="52"/>
      <c r="BA224" s="52"/>
      <c r="BB224" s="133"/>
    </row>
    <row r="225" spans="2:54" ht="12.5" x14ac:dyDescent="0.25">
      <c r="B225" s="137"/>
      <c r="C225" s="125"/>
      <c r="D225" s="125"/>
      <c r="E225" s="125"/>
      <c r="F225" s="125"/>
      <c r="G225" s="125"/>
      <c r="H225" s="125"/>
      <c r="I225" s="125"/>
      <c r="J225" s="125"/>
      <c r="K225" s="125"/>
      <c r="L225" s="125"/>
      <c r="M225" s="125"/>
      <c r="N225" s="125"/>
      <c r="O225" s="125"/>
      <c r="P225" s="125"/>
      <c r="Q225" s="18"/>
      <c r="R225" s="47"/>
      <c r="S225" s="47"/>
      <c r="T225" s="47"/>
      <c r="U225" s="47"/>
      <c r="V225" s="47"/>
      <c r="W225" s="47"/>
      <c r="X225" s="47"/>
      <c r="Y225" s="47"/>
      <c r="Z225" s="47"/>
      <c r="AA225" s="47"/>
      <c r="AB225" s="47"/>
      <c r="AC225" s="47"/>
      <c r="AD225" s="47"/>
      <c r="AE225" s="47"/>
      <c r="AF225" s="47"/>
      <c r="AG225" s="49"/>
      <c r="AH225" s="47"/>
      <c r="AI225" s="52"/>
      <c r="AJ225" s="52"/>
      <c r="AK225" s="52"/>
      <c r="AL225" s="52"/>
      <c r="AM225" s="52"/>
      <c r="AN225" s="52"/>
      <c r="AO225" s="52"/>
      <c r="AP225" s="52"/>
      <c r="AQ225" s="52"/>
      <c r="AR225" s="52"/>
      <c r="AS225" s="52"/>
      <c r="AT225" s="52"/>
      <c r="AU225" s="52"/>
      <c r="AV225" s="52"/>
      <c r="AW225" s="52"/>
      <c r="AX225" s="52"/>
      <c r="AY225" s="52"/>
      <c r="AZ225" s="52"/>
      <c r="BA225" s="52"/>
      <c r="BB225" s="133"/>
    </row>
    <row r="226" spans="2:54" ht="12.5" x14ac:dyDescent="0.25">
      <c r="B226" s="137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49"/>
      <c r="S226" s="49"/>
      <c r="T226" s="49"/>
      <c r="U226" s="49"/>
      <c r="V226" s="49"/>
      <c r="W226" s="49"/>
      <c r="X226" s="49"/>
      <c r="Y226" s="49"/>
      <c r="Z226" s="49"/>
      <c r="AA226" s="49"/>
      <c r="AB226" s="49"/>
      <c r="AC226" s="49"/>
      <c r="AD226" s="49"/>
      <c r="AE226" s="49"/>
      <c r="AF226" s="49"/>
      <c r="AG226" s="49"/>
      <c r="AH226" s="47"/>
      <c r="AI226" s="52"/>
      <c r="AJ226" s="52"/>
      <c r="AK226" s="52"/>
      <c r="AL226" s="52"/>
      <c r="AM226" s="52"/>
      <c r="AN226" s="52"/>
      <c r="AO226" s="52"/>
      <c r="AP226" s="52"/>
      <c r="AQ226" s="52"/>
      <c r="AR226" s="52"/>
      <c r="AS226" s="52"/>
      <c r="AT226" s="52"/>
      <c r="AU226" s="52"/>
      <c r="AV226" s="52"/>
      <c r="AW226" s="52"/>
      <c r="AX226" s="52"/>
      <c r="AY226" s="52"/>
      <c r="AZ226" s="52"/>
      <c r="BA226" s="52"/>
      <c r="BB226" s="133"/>
    </row>
    <row r="227" spans="2:54" ht="12.5" x14ac:dyDescent="0.25">
      <c r="B227" s="148"/>
      <c r="C227" s="47"/>
      <c r="D227" s="47"/>
      <c r="E227" s="47"/>
      <c r="F227" s="47"/>
      <c r="G227" s="47"/>
      <c r="H227" s="47"/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  <c r="Y227" s="47"/>
      <c r="Z227" s="47"/>
      <c r="AA227" s="47"/>
      <c r="AB227" s="47"/>
      <c r="AC227" s="47"/>
      <c r="AD227" s="47"/>
      <c r="AE227" s="47"/>
      <c r="AF227" s="47"/>
      <c r="AG227" s="47"/>
      <c r="AH227" s="47"/>
      <c r="AI227" s="52"/>
      <c r="AJ227" s="52"/>
      <c r="AK227" s="52"/>
      <c r="AL227" s="52"/>
      <c r="AM227" s="52"/>
      <c r="AN227" s="52"/>
      <c r="AO227" s="52"/>
      <c r="AP227" s="52"/>
      <c r="AQ227" s="52"/>
      <c r="AR227" s="52"/>
      <c r="AS227" s="52"/>
      <c r="AT227" s="52"/>
      <c r="AU227" s="52"/>
      <c r="AV227" s="52"/>
      <c r="AW227" s="52"/>
      <c r="AX227" s="52"/>
      <c r="AY227" s="52"/>
      <c r="AZ227" s="52"/>
      <c r="BA227" s="52"/>
      <c r="BB227" s="133"/>
    </row>
    <row r="228" spans="2:54" ht="13" thickBot="1" x14ac:dyDescent="0.3">
      <c r="B228" s="150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  <c r="U228" s="151"/>
      <c r="V228" s="151"/>
      <c r="W228" s="151"/>
      <c r="X228" s="151"/>
      <c r="Y228" s="151"/>
      <c r="Z228" s="151"/>
      <c r="AA228" s="151"/>
      <c r="AB228" s="151"/>
      <c r="AC228" s="151"/>
      <c r="AD228" s="151"/>
      <c r="AE228" s="151"/>
      <c r="AF228" s="151"/>
      <c r="AG228" s="151"/>
      <c r="AH228" s="151"/>
      <c r="AI228" s="152"/>
      <c r="AJ228" s="152"/>
      <c r="AK228" s="152"/>
      <c r="AL228" s="152"/>
      <c r="AM228" s="152"/>
      <c r="AN228" s="152"/>
      <c r="AO228" s="152"/>
      <c r="AP228" s="152"/>
      <c r="AQ228" s="152"/>
      <c r="AR228" s="152"/>
      <c r="AS228" s="152"/>
      <c r="AT228" s="152"/>
      <c r="AU228" s="152"/>
      <c r="AV228" s="152"/>
      <c r="AW228" s="152"/>
      <c r="AX228" s="152"/>
      <c r="AY228" s="152"/>
      <c r="AZ228" s="152"/>
      <c r="BA228" s="152"/>
      <c r="BB228" s="153"/>
    </row>
    <row r="229" spans="2:54" ht="12.5" x14ac:dyDescent="0.25"/>
    <row r="230" spans="2:54" ht="12.5" x14ac:dyDescent="0.25"/>
    <row r="231" spans="2:54" ht="12.5" x14ac:dyDescent="0.25"/>
    <row r="232" spans="2:54" ht="12.5" x14ac:dyDescent="0.25"/>
    <row r="233" spans="2:54" ht="12.5" x14ac:dyDescent="0.25"/>
    <row r="234" spans="2:54" ht="12.5" x14ac:dyDescent="0.25"/>
    <row r="235" spans="2:54" ht="12.5" x14ac:dyDescent="0.25"/>
    <row r="236" spans="2:54" ht="12.5" x14ac:dyDescent="0.25"/>
    <row r="237" spans="2:54" ht="12.5" x14ac:dyDescent="0.25"/>
    <row r="238" spans="2:54" ht="12.5" x14ac:dyDescent="0.25"/>
    <row r="239" spans="2:54" ht="12.5" x14ac:dyDescent="0.25"/>
    <row r="240" spans="2:54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ht="12.5" x14ac:dyDescent="0.25"/>
    <row r="274" ht="12.5" x14ac:dyDescent="0.25"/>
    <row r="275" ht="12.5" x14ac:dyDescent="0.25"/>
    <row r="276" ht="12.5" x14ac:dyDescent="0.25"/>
    <row r="277" ht="12.5" x14ac:dyDescent="0.25"/>
    <row r="278" ht="12.5" x14ac:dyDescent="0.25"/>
    <row r="279" ht="12.5" x14ac:dyDescent="0.25"/>
    <row r="280" ht="12.5" x14ac:dyDescent="0.25"/>
    <row r="281" ht="12.5" x14ac:dyDescent="0.25"/>
    <row r="282" ht="12.5" x14ac:dyDescent="0.25"/>
    <row r="283" ht="12.5" x14ac:dyDescent="0.25"/>
    <row r="284" ht="12.5" x14ac:dyDescent="0.25"/>
    <row r="285" ht="12.5" x14ac:dyDescent="0.25"/>
    <row r="286" ht="12.5" x14ac:dyDescent="0.25"/>
    <row r="287" ht="12.5" x14ac:dyDescent="0.25"/>
    <row r="288" ht="12.5" x14ac:dyDescent="0.25"/>
    <row r="289" ht="12.5" x14ac:dyDescent="0.25"/>
    <row r="290" ht="12.5" x14ac:dyDescent="0.25"/>
    <row r="291" ht="12.5" x14ac:dyDescent="0.25"/>
    <row r="292" ht="12.5" x14ac:dyDescent="0.25"/>
    <row r="293" ht="12.5" x14ac:dyDescent="0.25"/>
    <row r="294" ht="12.5" x14ac:dyDescent="0.25"/>
    <row r="295" ht="12.5" x14ac:dyDescent="0.25"/>
    <row r="296" ht="12.5" x14ac:dyDescent="0.25"/>
    <row r="297" ht="12.5" x14ac:dyDescent="0.25"/>
    <row r="298" ht="12.5" x14ac:dyDescent="0.25"/>
    <row r="299" ht="12.5" x14ac:dyDescent="0.25"/>
    <row r="300" ht="12.5" x14ac:dyDescent="0.25"/>
    <row r="301" ht="12.5" x14ac:dyDescent="0.25"/>
    <row r="302" ht="12.5" x14ac:dyDescent="0.25"/>
    <row r="303" ht="12.5" x14ac:dyDescent="0.25"/>
    <row r="304" ht="12.5" x14ac:dyDescent="0.25"/>
    <row r="305" ht="12.5" x14ac:dyDescent="0.25"/>
    <row r="306" ht="12.5" x14ac:dyDescent="0.25"/>
    <row r="307" ht="12.5" x14ac:dyDescent="0.25"/>
    <row r="308" ht="12.5" x14ac:dyDescent="0.25"/>
    <row r="309" ht="12.5" x14ac:dyDescent="0.25"/>
    <row r="310" ht="12.5" x14ac:dyDescent="0.25"/>
    <row r="311" ht="12.5" x14ac:dyDescent="0.25"/>
    <row r="312" ht="12.5" x14ac:dyDescent="0.25"/>
    <row r="313" ht="12.5" x14ac:dyDescent="0.25"/>
    <row r="314" ht="12.5" x14ac:dyDescent="0.25"/>
    <row r="315" ht="12.5" x14ac:dyDescent="0.25"/>
    <row r="316" ht="12.5" x14ac:dyDescent="0.25"/>
    <row r="317" ht="12.5" x14ac:dyDescent="0.25"/>
    <row r="318" ht="12.5" x14ac:dyDescent="0.25"/>
    <row r="319" ht="12.5" x14ac:dyDescent="0.25"/>
    <row r="320" ht="12.5" x14ac:dyDescent="0.25"/>
    <row r="321" ht="12.5" x14ac:dyDescent="0.25"/>
    <row r="322" ht="12.5" x14ac:dyDescent="0.25"/>
    <row r="323" ht="12.5" x14ac:dyDescent="0.25"/>
    <row r="324" ht="12.5" x14ac:dyDescent="0.25"/>
    <row r="325" ht="12.5" x14ac:dyDescent="0.25"/>
    <row r="326" ht="12.5" x14ac:dyDescent="0.25"/>
    <row r="327" ht="12.5" x14ac:dyDescent="0.25"/>
    <row r="328" ht="12.5" x14ac:dyDescent="0.25"/>
    <row r="329" ht="12.5" x14ac:dyDescent="0.25"/>
    <row r="330" ht="12.5" x14ac:dyDescent="0.25"/>
    <row r="331" ht="12.5" x14ac:dyDescent="0.25"/>
    <row r="332" ht="12.5" x14ac:dyDescent="0.25"/>
    <row r="333" ht="12.5" x14ac:dyDescent="0.25"/>
    <row r="334" ht="12.5" x14ac:dyDescent="0.25"/>
    <row r="335" ht="12.5" x14ac:dyDescent="0.25"/>
    <row r="336" ht="12.5" x14ac:dyDescent="0.25"/>
    <row r="337" ht="12.5" x14ac:dyDescent="0.25"/>
    <row r="338" ht="12.5" x14ac:dyDescent="0.25"/>
    <row r="339" ht="12.5" x14ac:dyDescent="0.25"/>
    <row r="340" ht="12.5" x14ac:dyDescent="0.25"/>
    <row r="341" ht="12.5" x14ac:dyDescent="0.25"/>
    <row r="342" ht="12.5" x14ac:dyDescent="0.25"/>
    <row r="343" ht="12.5" x14ac:dyDescent="0.25"/>
    <row r="344" ht="12.5" x14ac:dyDescent="0.25"/>
    <row r="345" ht="12.5" x14ac:dyDescent="0.25"/>
    <row r="346" ht="12.5" x14ac:dyDescent="0.25"/>
    <row r="347" ht="12.5" x14ac:dyDescent="0.25"/>
    <row r="348" ht="12.5" x14ac:dyDescent="0.25"/>
    <row r="349" ht="12.5" x14ac:dyDescent="0.25"/>
    <row r="350" ht="12.5" x14ac:dyDescent="0.25"/>
    <row r="351" ht="12.5" x14ac:dyDescent="0.25"/>
    <row r="352" ht="12.5" x14ac:dyDescent="0.25"/>
    <row r="353" ht="12.5" x14ac:dyDescent="0.25"/>
    <row r="354" ht="12.5" x14ac:dyDescent="0.25"/>
    <row r="355" ht="12.5" x14ac:dyDescent="0.25"/>
    <row r="356" ht="12.5" x14ac:dyDescent="0.25"/>
    <row r="357" ht="12.5" x14ac:dyDescent="0.25"/>
    <row r="358" ht="12.5" x14ac:dyDescent="0.25"/>
    <row r="359" ht="12.5" x14ac:dyDescent="0.25"/>
    <row r="360" ht="12.5" x14ac:dyDescent="0.25"/>
    <row r="361" ht="12.5" x14ac:dyDescent="0.25"/>
    <row r="362" ht="12.5" x14ac:dyDescent="0.25"/>
    <row r="363" ht="12.5" x14ac:dyDescent="0.25"/>
    <row r="364" ht="12.5" x14ac:dyDescent="0.25"/>
    <row r="365" ht="12.5" x14ac:dyDescent="0.25"/>
    <row r="366" ht="12.5" x14ac:dyDescent="0.25"/>
    <row r="367" ht="12.5" x14ac:dyDescent="0.25"/>
    <row r="368" ht="12.5" x14ac:dyDescent="0.25"/>
    <row r="369" ht="12.5" x14ac:dyDescent="0.25"/>
    <row r="370" ht="12.5" x14ac:dyDescent="0.25"/>
    <row r="371" ht="12.5" x14ac:dyDescent="0.25"/>
    <row r="372" ht="12.5" x14ac:dyDescent="0.25"/>
    <row r="373" ht="12.5" x14ac:dyDescent="0.25"/>
    <row r="374" ht="12.5" x14ac:dyDescent="0.25"/>
    <row r="375" ht="12.5" x14ac:dyDescent="0.25"/>
    <row r="376" ht="12.5" x14ac:dyDescent="0.25"/>
    <row r="377" ht="12.5" x14ac:dyDescent="0.25"/>
    <row r="378" ht="12.5" x14ac:dyDescent="0.25"/>
    <row r="379" ht="12.5" x14ac:dyDescent="0.25"/>
    <row r="380" ht="12.5" x14ac:dyDescent="0.25"/>
    <row r="381" ht="12.5" x14ac:dyDescent="0.25"/>
    <row r="382" ht="12.5" x14ac:dyDescent="0.25"/>
    <row r="383" ht="12.5" x14ac:dyDescent="0.25"/>
    <row r="384" ht="12.5" x14ac:dyDescent="0.25"/>
    <row r="385" ht="12.5" x14ac:dyDescent="0.25"/>
    <row r="386" ht="12.5" x14ac:dyDescent="0.25"/>
    <row r="387" ht="12.5" x14ac:dyDescent="0.25"/>
    <row r="388" ht="12.5" x14ac:dyDescent="0.25"/>
    <row r="389" ht="12.5" x14ac:dyDescent="0.25"/>
    <row r="390" ht="12.5" x14ac:dyDescent="0.25"/>
    <row r="391" ht="12.5" x14ac:dyDescent="0.25"/>
    <row r="392" ht="12.5" x14ac:dyDescent="0.25"/>
    <row r="393" ht="12.5" x14ac:dyDescent="0.25"/>
    <row r="394" ht="12.5" x14ac:dyDescent="0.25"/>
    <row r="395" ht="12.5" x14ac:dyDescent="0.25"/>
    <row r="396" ht="12.5" x14ac:dyDescent="0.25"/>
    <row r="397" ht="12.5" x14ac:dyDescent="0.25"/>
    <row r="398" ht="12.5" x14ac:dyDescent="0.25"/>
    <row r="399" ht="12.5" x14ac:dyDescent="0.25"/>
    <row r="400" ht="12.5" x14ac:dyDescent="0.25"/>
    <row r="401" ht="12.5" x14ac:dyDescent="0.25"/>
    <row r="402" ht="12.5" x14ac:dyDescent="0.25"/>
    <row r="403" ht="12.5" x14ac:dyDescent="0.25"/>
    <row r="404" ht="12.5" x14ac:dyDescent="0.25"/>
    <row r="405" ht="12.5" x14ac:dyDescent="0.25"/>
    <row r="406" ht="12.5" x14ac:dyDescent="0.25"/>
    <row r="407" ht="12.5" x14ac:dyDescent="0.25"/>
    <row r="408" ht="12.5" x14ac:dyDescent="0.25"/>
    <row r="409" ht="12.5" x14ac:dyDescent="0.25"/>
    <row r="410" ht="12.5" x14ac:dyDescent="0.25"/>
    <row r="411" ht="12.5" x14ac:dyDescent="0.25"/>
    <row r="412" ht="12.5" x14ac:dyDescent="0.25"/>
    <row r="413" ht="12.5" x14ac:dyDescent="0.25"/>
    <row r="414" ht="12.5" x14ac:dyDescent="0.25"/>
    <row r="415" ht="12.5" x14ac:dyDescent="0.25"/>
    <row r="416" ht="12.5" x14ac:dyDescent="0.25"/>
    <row r="417" ht="12.5" x14ac:dyDescent="0.25"/>
    <row r="418" ht="12.5" x14ac:dyDescent="0.25"/>
    <row r="419" ht="12.5" x14ac:dyDescent="0.25"/>
    <row r="420" ht="12.5" x14ac:dyDescent="0.25"/>
    <row r="421" ht="12.5" x14ac:dyDescent="0.25"/>
    <row r="422" ht="12.5" x14ac:dyDescent="0.25"/>
    <row r="423" ht="12.5" x14ac:dyDescent="0.25"/>
    <row r="424" ht="12.5" x14ac:dyDescent="0.25"/>
    <row r="425" ht="12.5" x14ac:dyDescent="0.25"/>
    <row r="426" ht="12.5" x14ac:dyDescent="0.25"/>
    <row r="427" ht="12.5" x14ac:dyDescent="0.25"/>
    <row r="428" ht="12.5" x14ac:dyDescent="0.25"/>
    <row r="429" ht="12.5" x14ac:dyDescent="0.25"/>
    <row r="430" ht="12.5" x14ac:dyDescent="0.25"/>
    <row r="431" ht="12.5" x14ac:dyDescent="0.25"/>
    <row r="432" ht="12.5" x14ac:dyDescent="0.25"/>
    <row r="433" ht="12.5" x14ac:dyDescent="0.25"/>
    <row r="434" ht="12.5" x14ac:dyDescent="0.25"/>
    <row r="435" ht="12.5" x14ac:dyDescent="0.25"/>
    <row r="436" ht="12.5" x14ac:dyDescent="0.25"/>
    <row r="437" ht="12.5" x14ac:dyDescent="0.25"/>
    <row r="438" ht="12.5" x14ac:dyDescent="0.25"/>
    <row r="439" ht="12.5" x14ac:dyDescent="0.25"/>
    <row r="440" ht="12.5" x14ac:dyDescent="0.25"/>
    <row r="441" ht="12.5" x14ac:dyDescent="0.25"/>
    <row r="442" ht="12.5" x14ac:dyDescent="0.25"/>
    <row r="443" ht="12.5" x14ac:dyDescent="0.25"/>
    <row r="444" ht="12.5" x14ac:dyDescent="0.25"/>
    <row r="445" ht="12.5" x14ac:dyDescent="0.25"/>
    <row r="446" ht="12.5" x14ac:dyDescent="0.25"/>
    <row r="447" ht="12.5" x14ac:dyDescent="0.25"/>
    <row r="448" ht="12.5" x14ac:dyDescent="0.25"/>
    <row r="449" ht="12.5" x14ac:dyDescent="0.25"/>
    <row r="450" ht="12.5" x14ac:dyDescent="0.25"/>
    <row r="451" ht="12.5" x14ac:dyDescent="0.25"/>
    <row r="452" ht="12.5" x14ac:dyDescent="0.25"/>
    <row r="453" ht="12.5" x14ac:dyDescent="0.25"/>
    <row r="454" ht="12.5" x14ac:dyDescent="0.25"/>
    <row r="455" ht="12.5" x14ac:dyDescent="0.25"/>
    <row r="456" ht="12.5" x14ac:dyDescent="0.25"/>
    <row r="457" ht="12.5" x14ac:dyDescent="0.25"/>
    <row r="458" ht="12.5" x14ac:dyDescent="0.25"/>
    <row r="459" ht="12.5" x14ac:dyDescent="0.25"/>
    <row r="460" ht="12.5" x14ac:dyDescent="0.25"/>
    <row r="461" ht="12.5" x14ac:dyDescent="0.25"/>
    <row r="462" ht="12.5" x14ac:dyDescent="0.25"/>
    <row r="463" ht="12.5" x14ac:dyDescent="0.25"/>
    <row r="464" ht="12.5" x14ac:dyDescent="0.25"/>
    <row r="465" ht="12.5" x14ac:dyDescent="0.25"/>
    <row r="466" ht="12.5" x14ac:dyDescent="0.25"/>
    <row r="467" ht="12.5" x14ac:dyDescent="0.25"/>
    <row r="468" ht="12.5" x14ac:dyDescent="0.25"/>
    <row r="469" ht="12.5" x14ac:dyDescent="0.25"/>
    <row r="470" ht="12.5" x14ac:dyDescent="0.25"/>
    <row r="471" ht="12.5" x14ac:dyDescent="0.25"/>
    <row r="472" ht="12.5" x14ac:dyDescent="0.25"/>
    <row r="473" ht="12.5" x14ac:dyDescent="0.25"/>
    <row r="474" ht="12.5" x14ac:dyDescent="0.25"/>
    <row r="475" ht="12.5" x14ac:dyDescent="0.25"/>
    <row r="476" ht="12.5" x14ac:dyDescent="0.25"/>
    <row r="477" ht="12.5" x14ac:dyDescent="0.25"/>
    <row r="478" ht="12.5" x14ac:dyDescent="0.25"/>
    <row r="479" ht="12.5" x14ac:dyDescent="0.25"/>
    <row r="480" ht="12.5" x14ac:dyDescent="0.25"/>
    <row r="481" ht="12.5" x14ac:dyDescent="0.25"/>
    <row r="482" ht="12.5" x14ac:dyDescent="0.25"/>
    <row r="483" ht="12.5" x14ac:dyDescent="0.25"/>
    <row r="484" ht="12.5" x14ac:dyDescent="0.25"/>
    <row r="485" ht="12.5" x14ac:dyDescent="0.25"/>
    <row r="486" ht="12.5" x14ac:dyDescent="0.25"/>
    <row r="487" ht="12.5" x14ac:dyDescent="0.25"/>
    <row r="488" ht="12.5" x14ac:dyDescent="0.25"/>
    <row r="489" ht="12.5" x14ac:dyDescent="0.25"/>
    <row r="490" ht="12.5" x14ac:dyDescent="0.25"/>
    <row r="491" ht="12.5" x14ac:dyDescent="0.25"/>
    <row r="492" ht="12.5" x14ac:dyDescent="0.25"/>
    <row r="493" ht="12.5" x14ac:dyDescent="0.25"/>
    <row r="494" ht="12.5" x14ac:dyDescent="0.25"/>
    <row r="495" ht="12.5" x14ac:dyDescent="0.25"/>
    <row r="496" ht="12.5" x14ac:dyDescent="0.25"/>
    <row r="497" ht="12.5" x14ac:dyDescent="0.25"/>
    <row r="498" ht="12.5" x14ac:dyDescent="0.25"/>
    <row r="499" ht="12.5" x14ac:dyDescent="0.25"/>
    <row r="500" ht="12.5" x14ac:dyDescent="0.25"/>
    <row r="501" ht="12.5" x14ac:dyDescent="0.25"/>
    <row r="502" ht="12.5" x14ac:dyDescent="0.25"/>
    <row r="503" ht="12.5" x14ac:dyDescent="0.25"/>
    <row r="504" ht="12.5" x14ac:dyDescent="0.25"/>
    <row r="505" ht="12.5" x14ac:dyDescent="0.25"/>
    <row r="506" ht="12.5" x14ac:dyDescent="0.25"/>
    <row r="507" ht="12.5" x14ac:dyDescent="0.25"/>
    <row r="508" ht="12.5" x14ac:dyDescent="0.25"/>
    <row r="509" ht="12.5" x14ac:dyDescent="0.25"/>
    <row r="510" ht="12.5" x14ac:dyDescent="0.25"/>
    <row r="511" ht="12.5" x14ac:dyDescent="0.25"/>
    <row r="512" ht="12.5" x14ac:dyDescent="0.25"/>
    <row r="513" ht="12.5" x14ac:dyDescent="0.25"/>
    <row r="514" ht="12.5" x14ac:dyDescent="0.25"/>
    <row r="515" ht="12.5" x14ac:dyDescent="0.25"/>
    <row r="516" ht="12.5" x14ac:dyDescent="0.25"/>
    <row r="517" ht="12.5" x14ac:dyDescent="0.25"/>
    <row r="518" ht="12.5" x14ac:dyDescent="0.25"/>
    <row r="519" ht="12.5" x14ac:dyDescent="0.25"/>
    <row r="520" ht="12.5" x14ac:dyDescent="0.25"/>
    <row r="521" ht="12.5" x14ac:dyDescent="0.25"/>
    <row r="522" ht="12.5" x14ac:dyDescent="0.25"/>
    <row r="523" ht="12.5" x14ac:dyDescent="0.25"/>
    <row r="524" ht="12.5" x14ac:dyDescent="0.25"/>
    <row r="525" ht="12.5" x14ac:dyDescent="0.25"/>
    <row r="526" ht="12.5" x14ac:dyDescent="0.25"/>
    <row r="527" ht="12.5" x14ac:dyDescent="0.25"/>
    <row r="528" ht="12.5" x14ac:dyDescent="0.25"/>
    <row r="529" ht="12.5" x14ac:dyDescent="0.25"/>
    <row r="530" ht="12.5" x14ac:dyDescent="0.25"/>
    <row r="531" ht="12.5" x14ac:dyDescent="0.25"/>
    <row r="532" ht="12.5" x14ac:dyDescent="0.25"/>
    <row r="533" ht="12.5" x14ac:dyDescent="0.25"/>
    <row r="534" ht="12.5" x14ac:dyDescent="0.25"/>
    <row r="535" ht="12.5" x14ac:dyDescent="0.25"/>
    <row r="536" ht="12.5" x14ac:dyDescent="0.25"/>
    <row r="537" ht="12.5" x14ac:dyDescent="0.25"/>
    <row r="538" ht="12.5" x14ac:dyDescent="0.25"/>
    <row r="539" ht="12.5" x14ac:dyDescent="0.25"/>
    <row r="540" ht="12.5" x14ac:dyDescent="0.25"/>
    <row r="541" ht="12.5" x14ac:dyDescent="0.25"/>
    <row r="542" ht="12.5" x14ac:dyDescent="0.25"/>
    <row r="543" ht="12.5" x14ac:dyDescent="0.25"/>
    <row r="544" ht="12.5" x14ac:dyDescent="0.25"/>
    <row r="545" ht="12.5" x14ac:dyDescent="0.25"/>
    <row r="546" ht="12.5" x14ac:dyDescent="0.25"/>
    <row r="547" ht="12.5" x14ac:dyDescent="0.25"/>
    <row r="548" ht="12.5" x14ac:dyDescent="0.25"/>
    <row r="549" ht="12.5" x14ac:dyDescent="0.25"/>
    <row r="550" ht="12.5" x14ac:dyDescent="0.25"/>
    <row r="551" ht="12.5" x14ac:dyDescent="0.25"/>
    <row r="552" ht="12.5" x14ac:dyDescent="0.25"/>
    <row r="553" ht="12.5" x14ac:dyDescent="0.25"/>
    <row r="554" ht="12.5" x14ac:dyDescent="0.25"/>
    <row r="555" ht="12.5" x14ac:dyDescent="0.25"/>
    <row r="556" ht="12.5" x14ac:dyDescent="0.25"/>
    <row r="557" ht="12.5" x14ac:dyDescent="0.25"/>
    <row r="558" ht="12.5" x14ac:dyDescent="0.25"/>
    <row r="559" ht="12.5" x14ac:dyDescent="0.25"/>
    <row r="560" ht="12.5" x14ac:dyDescent="0.25"/>
    <row r="561" ht="12.5" x14ac:dyDescent="0.25"/>
    <row r="562" ht="12.5" x14ac:dyDescent="0.25"/>
    <row r="563" ht="12.5" x14ac:dyDescent="0.25"/>
    <row r="564" ht="12.5" x14ac:dyDescent="0.25"/>
    <row r="565" ht="12.5" x14ac:dyDescent="0.25"/>
    <row r="566" ht="12.5" x14ac:dyDescent="0.25"/>
    <row r="567" ht="12.5" x14ac:dyDescent="0.25"/>
    <row r="568" ht="12.5" x14ac:dyDescent="0.25"/>
    <row r="569" ht="12.5" x14ac:dyDescent="0.25"/>
    <row r="570" ht="12.5" x14ac:dyDescent="0.25"/>
    <row r="571" ht="12.5" x14ac:dyDescent="0.25"/>
    <row r="572" ht="12.5" x14ac:dyDescent="0.25"/>
    <row r="573" ht="12.5" x14ac:dyDescent="0.25"/>
    <row r="574" ht="12.5" x14ac:dyDescent="0.25"/>
    <row r="575" ht="12.5" x14ac:dyDescent="0.25"/>
    <row r="576" ht="12.5" x14ac:dyDescent="0.25"/>
    <row r="577" ht="12.5" x14ac:dyDescent="0.25"/>
    <row r="578" ht="12.5" x14ac:dyDescent="0.25"/>
    <row r="579" ht="12.5" x14ac:dyDescent="0.25"/>
    <row r="580" ht="12.5" x14ac:dyDescent="0.25"/>
    <row r="581" ht="12.5" x14ac:dyDescent="0.25"/>
    <row r="582" ht="12.5" x14ac:dyDescent="0.25"/>
    <row r="583" ht="12.5" x14ac:dyDescent="0.25"/>
    <row r="584" ht="12.5" x14ac:dyDescent="0.25"/>
    <row r="585" ht="12.5" x14ac:dyDescent="0.25"/>
    <row r="586" ht="12.5" x14ac:dyDescent="0.25"/>
    <row r="587" ht="12.5" x14ac:dyDescent="0.25"/>
    <row r="588" ht="12.5" x14ac:dyDescent="0.25"/>
    <row r="589" ht="12.5" x14ac:dyDescent="0.25"/>
    <row r="590" ht="12.5" x14ac:dyDescent="0.25"/>
    <row r="591" ht="12.5" x14ac:dyDescent="0.25"/>
    <row r="592" ht="12.5" x14ac:dyDescent="0.25"/>
    <row r="593" ht="12.5" x14ac:dyDescent="0.25"/>
    <row r="594" ht="12.5" x14ac:dyDescent="0.25"/>
    <row r="595" ht="12.5" x14ac:dyDescent="0.25"/>
    <row r="596" ht="12.5" x14ac:dyDescent="0.25"/>
    <row r="597" ht="12.5" x14ac:dyDescent="0.25"/>
    <row r="598" ht="12.5" x14ac:dyDescent="0.25"/>
    <row r="599" ht="12.5" x14ac:dyDescent="0.25"/>
    <row r="600" ht="12.5" x14ac:dyDescent="0.25"/>
    <row r="601" ht="12.5" x14ac:dyDescent="0.25"/>
    <row r="602" ht="12.5" x14ac:dyDescent="0.25"/>
    <row r="603" ht="12.5" x14ac:dyDescent="0.25"/>
    <row r="604" ht="12.5" x14ac:dyDescent="0.25"/>
    <row r="605" ht="12.5" x14ac:dyDescent="0.25"/>
    <row r="606" ht="12.5" x14ac:dyDescent="0.25"/>
    <row r="607" ht="12.5" x14ac:dyDescent="0.25"/>
    <row r="608" ht="12.5" x14ac:dyDescent="0.25"/>
    <row r="609" ht="12.5" x14ac:dyDescent="0.25"/>
    <row r="610" ht="12.5" x14ac:dyDescent="0.25"/>
    <row r="611" ht="12.5" x14ac:dyDescent="0.25"/>
    <row r="612" ht="12.5" x14ac:dyDescent="0.25"/>
    <row r="613" ht="12.5" x14ac:dyDescent="0.25"/>
    <row r="614" ht="12.5" x14ac:dyDescent="0.25"/>
    <row r="615" ht="12.5" x14ac:dyDescent="0.25"/>
    <row r="616" ht="12.5" x14ac:dyDescent="0.25"/>
    <row r="617" ht="12.5" x14ac:dyDescent="0.25"/>
    <row r="618" ht="12.5" x14ac:dyDescent="0.25"/>
    <row r="619" ht="12.5" x14ac:dyDescent="0.25"/>
    <row r="620" ht="12.5" x14ac:dyDescent="0.25"/>
    <row r="621" ht="12.5" x14ac:dyDescent="0.25"/>
    <row r="622" ht="12.5" x14ac:dyDescent="0.25"/>
    <row r="623" ht="12.5" x14ac:dyDescent="0.25"/>
    <row r="624" ht="12.5" x14ac:dyDescent="0.25"/>
    <row r="625" ht="12.5" x14ac:dyDescent="0.25"/>
    <row r="626" ht="12.5" x14ac:dyDescent="0.25"/>
    <row r="627" ht="12.5" x14ac:dyDescent="0.25"/>
    <row r="628" ht="12.5" x14ac:dyDescent="0.25"/>
    <row r="629" ht="12.5" x14ac:dyDescent="0.25"/>
    <row r="630" ht="12.5" x14ac:dyDescent="0.25"/>
    <row r="631" ht="12.5" x14ac:dyDescent="0.25"/>
    <row r="632" ht="12.5" x14ac:dyDescent="0.25"/>
    <row r="633" ht="12.5" x14ac:dyDescent="0.25"/>
    <row r="634" ht="12.5" x14ac:dyDescent="0.25"/>
    <row r="635" ht="12.5" x14ac:dyDescent="0.25"/>
    <row r="636" ht="12.5" x14ac:dyDescent="0.25"/>
    <row r="637" ht="12.5" x14ac:dyDescent="0.25"/>
    <row r="638" ht="12.5" x14ac:dyDescent="0.25"/>
    <row r="639" ht="12.5" x14ac:dyDescent="0.25"/>
    <row r="640" ht="12.5" x14ac:dyDescent="0.25"/>
    <row r="641" ht="12.5" x14ac:dyDescent="0.25"/>
    <row r="642" ht="12.5" x14ac:dyDescent="0.25"/>
    <row r="643" ht="12.5" x14ac:dyDescent="0.25"/>
    <row r="644" ht="12.5" x14ac:dyDescent="0.25"/>
    <row r="645" ht="12.5" x14ac:dyDescent="0.25"/>
    <row r="646" ht="12.5" x14ac:dyDescent="0.25"/>
    <row r="647" ht="12.5" x14ac:dyDescent="0.25"/>
    <row r="648" ht="12.5" x14ac:dyDescent="0.25"/>
    <row r="649" ht="12.5" x14ac:dyDescent="0.25"/>
    <row r="650" ht="12.5" x14ac:dyDescent="0.25"/>
    <row r="651" ht="12.5" x14ac:dyDescent="0.25"/>
    <row r="652" ht="12.5" x14ac:dyDescent="0.25"/>
    <row r="653" ht="12.5" x14ac:dyDescent="0.25"/>
    <row r="654" ht="12.5" x14ac:dyDescent="0.25"/>
    <row r="655" ht="12.5" x14ac:dyDescent="0.25"/>
    <row r="656" ht="12.5" x14ac:dyDescent="0.25"/>
    <row r="657" ht="12.5" x14ac:dyDescent="0.25"/>
    <row r="658" ht="12.5" x14ac:dyDescent="0.25"/>
    <row r="659" ht="12.5" x14ac:dyDescent="0.25"/>
    <row r="660" ht="12.5" x14ac:dyDescent="0.25"/>
    <row r="661" ht="12.5" x14ac:dyDescent="0.25"/>
    <row r="662" ht="12.5" x14ac:dyDescent="0.25"/>
    <row r="663" ht="12.5" x14ac:dyDescent="0.25"/>
    <row r="664" ht="12.5" x14ac:dyDescent="0.25"/>
    <row r="665" ht="12.5" x14ac:dyDescent="0.25"/>
    <row r="666" ht="12.5" x14ac:dyDescent="0.25"/>
    <row r="667" ht="12.5" x14ac:dyDescent="0.25"/>
    <row r="668" ht="12.5" x14ac:dyDescent="0.25"/>
    <row r="669" ht="12.5" x14ac:dyDescent="0.25"/>
    <row r="670" ht="12.5" x14ac:dyDescent="0.25"/>
    <row r="671" ht="12.5" x14ac:dyDescent="0.25"/>
    <row r="672" ht="12.5" x14ac:dyDescent="0.25"/>
    <row r="673" ht="12.5" x14ac:dyDescent="0.25"/>
    <row r="674" ht="12.5" x14ac:dyDescent="0.25"/>
    <row r="675" ht="12.5" x14ac:dyDescent="0.25"/>
    <row r="676" ht="12.5" x14ac:dyDescent="0.25"/>
    <row r="677" ht="12.5" x14ac:dyDescent="0.25"/>
    <row r="678" ht="12.5" x14ac:dyDescent="0.25"/>
    <row r="679" ht="12.5" x14ac:dyDescent="0.25"/>
    <row r="680" ht="12.5" x14ac:dyDescent="0.25"/>
    <row r="681" ht="12.5" x14ac:dyDescent="0.25"/>
    <row r="682" ht="12.5" x14ac:dyDescent="0.25"/>
    <row r="683" ht="12.5" x14ac:dyDescent="0.25"/>
    <row r="684" ht="12.5" x14ac:dyDescent="0.25"/>
    <row r="685" ht="12.5" x14ac:dyDescent="0.25"/>
    <row r="686" ht="12.5" x14ac:dyDescent="0.25"/>
    <row r="687" ht="12.5" x14ac:dyDescent="0.25"/>
    <row r="688" ht="12.5" x14ac:dyDescent="0.25"/>
    <row r="689" ht="12.5" x14ac:dyDescent="0.25"/>
    <row r="690" ht="12.5" x14ac:dyDescent="0.25"/>
    <row r="691" ht="12.5" x14ac:dyDescent="0.25"/>
    <row r="692" ht="12.5" x14ac:dyDescent="0.25"/>
    <row r="693" ht="12.5" x14ac:dyDescent="0.25"/>
    <row r="694" ht="12.5" x14ac:dyDescent="0.25"/>
    <row r="695" ht="12.5" x14ac:dyDescent="0.25"/>
    <row r="696" ht="12.5" x14ac:dyDescent="0.25"/>
    <row r="697" ht="12.5" x14ac:dyDescent="0.25"/>
    <row r="698" ht="12.5" x14ac:dyDescent="0.25"/>
    <row r="699" ht="12.5" x14ac:dyDescent="0.25"/>
    <row r="700" ht="12.5" x14ac:dyDescent="0.25"/>
    <row r="701" ht="12.5" x14ac:dyDescent="0.25"/>
    <row r="702" ht="12.5" x14ac:dyDescent="0.25"/>
    <row r="703" ht="12.5" x14ac:dyDescent="0.25"/>
    <row r="704" ht="12.5" x14ac:dyDescent="0.25"/>
    <row r="705" ht="12.5" x14ac:dyDescent="0.25"/>
    <row r="706" ht="12.5" x14ac:dyDescent="0.25"/>
    <row r="707" ht="12.5" x14ac:dyDescent="0.25"/>
    <row r="708" ht="12.5" x14ac:dyDescent="0.25"/>
    <row r="709" ht="12.5" x14ac:dyDescent="0.25"/>
    <row r="710" ht="12.5" x14ac:dyDescent="0.25"/>
    <row r="711" ht="12.5" x14ac:dyDescent="0.25"/>
    <row r="712" ht="12.5" x14ac:dyDescent="0.25"/>
    <row r="713" ht="12.5" x14ac:dyDescent="0.25"/>
    <row r="714" ht="12.5" x14ac:dyDescent="0.25"/>
    <row r="715" ht="12.5" x14ac:dyDescent="0.25"/>
    <row r="716" ht="12.5" x14ac:dyDescent="0.25"/>
    <row r="717" ht="12.5" x14ac:dyDescent="0.25"/>
    <row r="718" ht="12.5" x14ac:dyDescent="0.25"/>
    <row r="719" ht="12.5" x14ac:dyDescent="0.25"/>
    <row r="720" ht="12.5" x14ac:dyDescent="0.25"/>
    <row r="721" ht="12.5" x14ac:dyDescent="0.25"/>
    <row r="722" ht="12.5" x14ac:dyDescent="0.25"/>
    <row r="723" ht="12.5" x14ac:dyDescent="0.25"/>
    <row r="724" ht="12.5" x14ac:dyDescent="0.25"/>
    <row r="725" ht="12.5" x14ac:dyDescent="0.25"/>
    <row r="726" ht="12.5" x14ac:dyDescent="0.25"/>
    <row r="727" ht="12.5" x14ac:dyDescent="0.25"/>
    <row r="728" ht="12.5" x14ac:dyDescent="0.25"/>
    <row r="729" ht="12.5" x14ac:dyDescent="0.25"/>
    <row r="730" ht="12.5" x14ac:dyDescent="0.25"/>
    <row r="731" ht="12.5" x14ac:dyDescent="0.25"/>
    <row r="732" ht="12.5" x14ac:dyDescent="0.25"/>
    <row r="733" ht="12.5" x14ac:dyDescent="0.25"/>
    <row r="734" ht="12.5" x14ac:dyDescent="0.25"/>
    <row r="735" ht="12.5" x14ac:dyDescent="0.25"/>
    <row r="736" ht="12.5" x14ac:dyDescent="0.25"/>
    <row r="737" ht="12.5" x14ac:dyDescent="0.25"/>
    <row r="738" ht="12.5" x14ac:dyDescent="0.25"/>
    <row r="739" ht="12.5" x14ac:dyDescent="0.25"/>
    <row r="740" ht="12.5" x14ac:dyDescent="0.25"/>
    <row r="741" ht="12.5" x14ac:dyDescent="0.25"/>
    <row r="742" ht="12.5" x14ac:dyDescent="0.25"/>
    <row r="743" ht="12.5" x14ac:dyDescent="0.25"/>
    <row r="744" ht="12.5" x14ac:dyDescent="0.25"/>
    <row r="745" ht="12.5" x14ac:dyDescent="0.25"/>
    <row r="746" ht="12.5" x14ac:dyDescent="0.25"/>
    <row r="747" ht="12.5" x14ac:dyDescent="0.25"/>
    <row r="748" ht="12.5" x14ac:dyDescent="0.25"/>
    <row r="749" ht="12.5" x14ac:dyDescent="0.25"/>
    <row r="750" ht="12.5" x14ac:dyDescent="0.25"/>
    <row r="751" ht="12.5" x14ac:dyDescent="0.25"/>
    <row r="752" ht="12.5" x14ac:dyDescent="0.25"/>
    <row r="753" ht="12.5" x14ac:dyDescent="0.25"/>
    <row r="754" ht="12.5" x14ac:dyDescent="0.25"/>
    <row r="755" ht="12.5" x14ac:dyDescent="0.25"/>
    <row r="756" ht="12.5" x14ac:dyDescent="0.25"/>
    <row r="757" ht="12.5" x14ac:dyDescent="0.25"/>
    <row r="758" ht="12.5" x14ac:dyDescent="0.25"/>
    <row r="759" ht="12.5" x14ac:dyDescent="0.25"/>
    <row r="760" ht="12.5" x14ac:dyDescent="0.25"/>
    <row r="761" ht="12.5" x14ac:dyDescent="0.25"/>
    <row r="762" ht="12.5" x14ac:dyDescent="0.25"/>
    <row r="763" ht="12.5" x14ac:dyDescent="0.25"/>
    <row r="764" ht="12.5" x14ac:dyDescent="0.25"/>
    <row r="765" ht="12.5" x14ac:dyDescent="0.25"/>
    <row r="766" ht="12.5" x14ac:dyDescent="0.25"/>
    <row r="767" ht="12.5" x14ac:dyDescent="0.25"/>
    <row r="768" ht="12.5" x14ac:dyDescent="0.25"/>
    <row r="769" ht="12.5" x14ac:dyDescent="0.25"/>
    <row r="770" ht="12.5" x14ac:dyDescent="0.25"/>
    <row r="771" ht="12.5" x14ac:dyDescent="0.25"/>
    <row r="772" ht="12.5" x14ac:dyDescent="0.25"/>
    <row r="773" ht="12.5" x14ac:dyDescent="0.25"/>
    <row r="774" ht="12.5" x14ac:dyDescent="0.25"/>
    <row r="775" ht="12.5" x14ac:dyDescent="0.25"/>
    <row r="776" ht="12.5" x14ac:dyDescent="0.25"/>
    <row r="777" ht="12.5" x14ac:dyDescent="0.25"/>
    <row r="778" ht="12.5" x14ac:dyDescent="0.25"/>
    <row r="779" ht="12.5" x14ac:dyDescent="0.25"/>
    <row r="780" ht="12.5" x14ac:dyDescent="0.25"/>
    <row r="781" ht="12.5" x14ac:dyDescent="0.25"/>
    <row r="782" ht="12.5" x14ac:dyDescent="0.25"/>
    <row r="783" ht="12.5" x14ac:dyDescent="0.25"/>
    <row r="784" ht="12.5" x14ac:dyDescent="0.25"/>
    <row r="785" ht="12.5" x14ac:dyDescent="0.25"/>
    <row r="786" ht="12.5" x14ac:dyDescent="0.25"/>
    <row r="787" ht="12.5" x14ac:dyDescent="0.25"/>
    <row r="788" ht="12.5" x14ac:dyDescent="0.25"/>
    <row r="789" ht="12.5" x14ac:dyDescent="0.25"/>
    <row r="790" ht="12.5" x14ac:dyDescent="0.25"/>
    <row r="791" ht="12.5" x14ac:dyDescent="0.25"/>
    <row r="792" ht="12.5" x14ac:dyDescent="0.25"/>
    <row r="793" ht="12.5" x14ac:dyDescent="0.25"/>
    <row r="794" ht="12.5" x14ac:dyDescent="0.25"/>
    <row r="795" ht="12.5" x14ac:dyDescent="0.25"/>
    <row r="796" ht="12.5" x14ac:dyDescent="0.25"/>
    <row r="797" ht="12.5" x14ac:dyDescent="0.25"/>
    <row r="798" ht="12.5" x14ac:dyDescent="0.25"/>
    <row r="799" ht="12.5" x14ac:dyDescent="0.25"/>
    <row r="800" ht="12.5" x14ac:dyDescent="0.25"/>
    <row r="801" ht="12.5" x14ac:dyDescent="0.25"/>
    <row r="802" ht="12.5" x14ac:dyDescent="0.25"/>
    <row r="803" ht="12.5" x14ac:dyDescent="0.25"/>
    <row r="804" ht="12.5" x14ac:dyDescent="0.25"/>
    <row r="805" ht="12.5" x14ac:dyDescent="0.25"/>
    <row r="806" ht="12.5" x14ac:dyDescent="0.25"/>
    <row r="807" ht="12.5" x14ac:dyDescent="0.25"/>
    <row r="808" ht="12.5" x14ac:dyDescent="0.25"/>
    <row r="809" ht="12.5" x14ac:dyDescent="0.25"/>
    <row r="810" ht="12.5" x14ac:dyDescent="0.25"/>
    <row r="811" ht="12.5" x14ac:dyDescent="0.25"/>
    <row r="812" ht="12.5" x14ac:dyDescent="0.25"/>
    <row r="813" ht="12.5" x14ac:dyDescent="0.25"/>
    <row r="814" ht="12.5" x14ac:dyDescent="0.25"/>
    <row r="815" ht="12.5" x14ac:dyDescent="0.25"/>
    <row r="816" ht="12.5" x14ac:dyDescent="0.25"/>
    <row r="817" ht="12.5" x14ac:dyDescent="0.25"/>
    <row r="818" ht="12.5" x14ac:dyDescent="0.25"/>
    <row r="819" ht="12.5" x14ac:dyDescent="0.25"/>
    <row r="820" ht="12.5" x14ac:dyDescent="0.25"/>
    <row r="821" ht="12.5" x14ac:dyDescent="0.25"/>
    <row r="822" ht="12.5" x14ac:dyDescent="0.25"/>
    <row r="823" ht="12.5" x14ac:dyDescent="0.25"/>
    <row r="824" ht="12.5" x14ac:dyDescent="0.25"/>
    <row r="825" ht="12.5" x14ac:dyDescent="0.25"/>
    <row r="826" ht="12.5" x14ac:dyDescent="0.25"/>
    <row r="827" ht="12.5" x14ac:dyDescent="0.25"/>
    <row r="828" ht="12.5" x14ac:dyDescent="0.25"/>
    <row r="829" ht="12.5" x14ac:dyDescent="0.25"/>
    <row r="830" ht="12.5" x14ac:dyDescent="0.25"/>
    <row r="831" ht="12.5" x14ac:dyDescent="0.25"/>
    <row r="832" ht="12.5" x14ac:dyDescent="0.25"/>
    <row r="833" ht="12.5" x14ac:dyDescent="0.25"/>
    <row r="834" ht="12.5" x14ac:dyDescent="0.25"/>
    <row r="835" ht="12.5" x14ac:dyDescent="0.25"/>
    <row r="836" ht="12.5" x14ac:dyDescent="0.25"/>
    <row r="837" ht="12.5" x14ac:dyDescent="0.25"/>
    <row r="838" ht="12.5" x14ac:dyDescent="0.25"/>
    <row r="839" ht="12.5" x14ac:dyDescent="0.25"/>
    <row r="840" ht="12.5" x14ac:dyDescent="0.25"/>
    <row r="841" ht="12.5" x14ac:dyDescent="0.25"/>
    <row r="842" ht="12.5" x14ac:dyDescent="0.25"/>
    <row r="843" ht="12.5" x14ac:dyDescent="0.25"/>
    <row r="844" ht="12.5" x14ac:dyDescent="0.25"/>
    <row r="845" ht="12.5" x14ac:dyDescent="0.25"/>
    <row r="846" ht="12.5" x14ac:dyDescent="0.25"/>
    <row r="847" ht="12.5" x14ac:dyDescent="0.25"/>
    <row r="848" ht="12.5" x14ac:dyDescent="0.25"/>
    <row r="849" ht="12.5" x14ac:dyDescent="0.25"/>
    <row r="850" ht="12.5" x14ac:dyDescent="0.25"/>
    <row r="851" ht="12.5" x14ac:dyDescent="0.25"/>
    <row r="852" ht="12.5" x14ac:dyDescent="0.25"/>
    <row r="853" ht="12.5" x14ac:dyDescent="0.25"/>
    <row r="854" ht="12.5" x14ac:dyDescent="0.25"/>
    <row r="855" ht="12.5" x14ac:dyDescent="0.25"/>
    <row r="856" ht="12.5" x14ac:dyDescent="0.25"/>
    <row r="857" ht="12.5" x14ac:dyDescent="0.25"/>
    <row r="858" ht="12.5" x14ac:dyDescent="0.25"/>
    <row r="859" ht="12.5" x14ac:dyDescent="0.25"/>
    <row r="860" ht="12.5" x14ac:dyDescent="0.25"/>
    <row r="861" ht="12.5" x14ac:dyDescent="0.25"/>
    <row r="862" ht="12.5" x14ac:dyDescent="0.25"/>
    <row r="863" ht="12.5" x14ac:dyDescent="0.25"/>
    <row r="864" ht="12.5" x14ac:dyDescent="0.25"/>
    <row r="865" ht="12.5" x14ac:dyDescent="0.25"/>
    <row r="866" ht="12.5" x14ac:dyDescent="0.25"/>
    <row r="867" ht="12.5" x14ac:dyDescent="0.25"/>
    <row r="868" ht="12.5" x14ac:dyDescent="0.25"/>
    <row r="869" ht="12.5" x14ac:dyDescent="0.25"/>
    <row r="870" ht="12.5" x14ac:dyDescent="0.25"/>
    <row r="871" ht="12.5" x14ac:dyDescent="0.25"/>
    <row r="872" ht="12.5" x14ac:dyDescent="0.25"/>
    <row r="873" ht="12.5" x14ac:dyDescent="0.25"/>
    <row r="874" ht="12.5" x14ac:dyDescent="0.25"/>
    <row r="875" ht="12.5" x14ac:dyDescent="0.25"/>
    <row r="876" ht="12.5" x14ac:dyDescent="0.25"/>
    <row r="877" ht="12.5" x14ac:dyDescent="0.25"/>
    <row r="878" ht="12.5" x14ac:dyDescent="0.25"/>
    <row r="879" ht="12.5" x14ac:dyDescent="0.25"/>
    <row r="880" ht="12.5" x14ac:dyDescent="0.25"/>
    <row r="881" ht="12.5" x14ac:dyDescent="0.25"/>
    <row r="882" ht="12.5" x14ac:dyDescent="0.25"/>
    <row r="883" ht="12.5" x14ac:dyDescent="0.25"/>
    <row r="884" ht="12.5" x14ac:dyDescent="0.25"/>
    <row r="885" ht="12.5" x14ac:dyDescent="0.25"/>
    <row r="886" ht="12.5" x14ac:dyDescent="0.25"/>
    <row r="887" ht="12.5" x14ac:dyDescent="0.25"/>
    <row r="888" ht="12.5" x14ac:dyDescent="0.25"/>
    <row r="889" ht="12.5" x14ac:dyDescent="0.25"/>
    <row r="890" ht="12.5" x14ac:dyDescent="0.25"/>
    <row r="891" ht="12.5" x14ac:dyDescent="0.25"/>
    <row r="892" ht="12.5" x14ac:dyDescent="0.25"/>
    <row r="893" ht="12.5" x14ac:dyDescent="0.25"/>
    <row r="894" ht="12.5" x14ac:dyDescent="0.25"/>
    <row r="895" ht="12.5" x14ac:dyDescent="0.25"/>
    <row r="896" ht="12.5" x14ac:dyDescent="0.25"/>
    <row r="897" ht="12.5" x14ac:dyDescent="0.25"/>
    <row r="898" ht="12.5" x14ac:dyDescent="0.25"/>
    <row r="899" ht="12.5" x14ac:dyDescent="0.25"/>
    <row r="900" ht="12.5" x14ac:dyDescent="0.25"/>
    <row r="901" ht="12.5" x14ac:dyDescent="0.25"/>
    <row r="902" ht="12.5" x14ac:dyDescent="0.25"/>
    <row r="903" ht="12.5" x14ac:dyDescent="0.25"/>
    <row r="904" ht="12.5" x14ac:dyDescent="0.25"/>
    <row r="905" ht="12.5" x14ac:dyDescent="0.25"/>
    <row r="906" ht="12.5" x14ac:dyDescent="0.25"/>
    <row r="907" ht="12.5" x14ac:dyDescent="0.25"/>
    <row r="908" ht="12.5" x14ac:dyDescent="0.25"/>
    <row r="909" ht="12.5" x14ac:dyDescent="0.25"/>
    <row r="910" ht="12.5" x14ac:dyDescent="0.25"/>
    <row r="911" ht="12.5" x14ac:dyDescent="0.25"/>
    <row r="912" ht="12.5" x14ac:dyDescent="0.25"/>
    <row r="913" ht="12.5" x14ac:dyDescent="0.25"/>
    <row r="914" ht="12.5" x14ac:dyDescent="0.25"/>
    <row r="915" ht="12.5" x14ac:dyDescent="0.25"/>
    <row r="916" ht="12.5" x14ac:dyDescent="0.25"/>
    <row r="917" ht="12.5" x14ac:dyDescent="0.25"/>
    <row r="918" ht="12.5" x14ac:dyDescent="0.25"/>
    <row r="919" ht="12.5" x14ac:dyDescent="0.25"/>
    <row r="920" ht="12.5" x14ac:dyDescent="0.25"/>
    <row r="921" ht="12.5" x14ac:dyDescent="0.25"/>
    <row r="922" ht="12.5" x14ac:dyDescent="0.25"/>
    <row r="923" ht="12.5" x14ac:dyDescent="0.25"/>
    <row r="924" ht="12.5" x14ac:dyDescent="0.25"/>
    <row r="925" ht="12.5" x14ac:dyDescent="0.25"/>
    <row r="926" ht="12.5" x14ac:dyDescent="0.25"/>
    <row r="927" ht="12.5" x14ac:dyDescent="0.25"/>
    <row r="928" ht="12.5" x14ac:dyDescent="0.25"/>
    <row r="929" ht="12.5" x14ac:dyDescent="0.25"/>
    <row r="930" ht="12.5" x14ac:dyDescent="0.25"/>
    <row r="931" ht="12.5" x14ac:dyDescent="0.25"/>
    <row r="932" ht="12.5" x14ac:dyDescent="0.25"/>
    <row r="933" ht="12.5" x14ac:dyDescent="0.25"/>
    <row r="934" ht="12.5" x14ac:dyDescent="0.25"/>
    <row r="935" ht="12.5" x14ac:dyDescent="0.25"/>
    <row r="936" ht="12.5" x14ac:dyDescent="0.25"/>
    <row r="937" ht="12.5" x14ac:dyDescent="0.25"/>
    <row r="938" ht="12.5" x14ac:dyDescent="0.25"/>
    <row r="939" ht="12.5" x14ac:dyDescent="0.25"/>
    <row r="940" ht="12.5" x14ac:dyDescent="0.25"/>
    <row r="941" ht="12.5" x14ac:dyDescent="0.25"/>
    <row r="942" ht="12.5" x14ac:dyDescent="0.25"/>
    <row r="943" ht="12.5" x14ac:dyDescent="0.25"/>
    <row r="944" ht="12.5" x14ac:dyDescent="0.25"/>
    <row r="945" ht="12.5" x14ac:dyDescent="0.25"/>
    <row r="946" ht="12.5" x14ac:dyDescent="0.25"/>
    <row r="947" ht="12.5" x14ac:dyDescent="0.25"/>
    <row r="948" ht="12.5" x14ac:dyDescent="0.25"/>
    <row r="949" ht="12.5" x14ac:dyDescent="0.25"/>
    <row r="950" ht="12.5" x14ac:dyDescent="0.25"/>
    <row r="951" ht="12.5" x14ac:dyDescent="0.25"/>
    <row r="952" ht="12.5" x14ac:dyDescent="0.25"/>
    <row r="953" ht="12.5" x14ac:dyDescent="0.25"/>
    <row r="954" ht="12.5" x14ac:dyDescent="0.25"/>
    <row r="955" ht="12.5" x14ac:dyDescent="0.25"/>
    <row r="956" ht="12.5" x14ac:dyDescent="0.25"/>
    <row r="957" ht="12.5" x14ac:dyDescent="0.25"/>
    <row r="958" ht="12.5" x14ac:dyDescent="0.25"/>
    <row r="959" ht="12.5" x14ac:dyDescent="0.25"/>
    <row r="960" ht="12.5" x14ac:dyDescent="0.25"/>
    <row r="961" ht="12.5" x14ac:dyDescent="0.25"/>
    <row r="962" ht="12.5" x14ac:dyDescent="0.25"/>
    <row r="963" ht="12.5" x14ac:dyDescent="0.25"/>
    <row r="964" ht="12.5" x14ac:dyDescent="0.25"/>
    <row r="965" ht="12.5" x14ac:dyDescent="0.25"/>
    <row r="966" ht="12.5" x14ac:dyDescent="0.25"/>
    <row r="967" ht="12.5" x14ac:dyDescent="0.25"/>
    <row r="968" ht="12.5" x14ac:dyDescent="0.25"/>
    <row r="969" ht="12.5" x14ac:dyDescent="0.25"/>
    <row r="970" ht="12.5" x14ac:dyDescent="0.25"/>
    <row r="971" ht="12.5" x14ac:dyDescent="0.25"/>
    <row r="972" ht="12.5" x14ac:dyDescent="0.25"/>
    <row r="973" ht="12.5" x14ac:dyDescent="0.25"/>
    <row r="974" ht="12.5" x14ac:dyDescent="0.25"/>
    <row r="975" ht="12.5" x14ac:dyDescent="0.25"/>
    <row r="976" ht="12.5" x14ac:dyDescent="0.25"/>
    <row r="977" ht="12.5" x14ac:dyDescent="0.25"/>
    <row r="978" ht="12.5" x14ac:dyDescent="0.25"/>
    <row r="979" ht="12.5" x14ac:dyDescent="0.25"/>
    <row r="980" ht="12.5" x14ac:dyDescent="0.25"/>
    <row r="981" ht="12.5" x14ac:dyDescent="0.25"/>
    <row r="982" ht="12.5" x14ac:dyDescent="0.25"/>
    <row r="983" ht="12.5" x14ac:dyDescent="0.25"/>
    <row r="984" ht="12.5" x14ac:dyDescent="0.25"/>
    <row r="985" ht="12.5" x14ac:dyDescent="0.25"/>
    <row r="986" ht="12.5" x14ac:dyDescent="0.25"/>
    <row r="987" ht="12.5" x14ac:dyDescent="0.25"/>
    <row r="988" ht="12.5" x14ac:dyDescent="0.25"/>
    <row r="989" ht="12.5" x14ac:dyDescent="0.25"/>
    <row r="990" ht="12.5" x14ac:dyDescent="0.25"/>
  </sheetData>
  <mergeCells count="6">
    <mergeCell ref="H175:AD176"/>
    <mergeCell ref="B201:AQ201"/>
    <mergeCell ref="B29:AQ29"/>
    <mergeCell ref="H3:AD4"/>
    <mergeCell ref="H58:AE58"/>
    <mergeCell ref="H116:AE116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4"/>
  <sheetViews>
    <sheetView zoomScale="70" zoomScaleNormal="70" workbookViewId="0">
      <selection activeCell="D76" sqref="D76"/>
    </sheetView>
  </sheetViews>
  <sheetFormatPr defaultColWidth="14.453125" defaultRowHeight="15.75" customHeight="1" x14ac:dyDescent="0.25"/>
  <cols>
    <col min="1" max="1" width="6.81640625" customWidth="1"/>
    <col min="2" max="3" width="25.1796875" bestFit="1" customWidth="1"/>
    <col min="4" max="4" width="26.81640625" customWidth="1"/>
    <col min="5" max="5" width="7.54296875" customWidth="1"/>
    <col min="6" max="6" width="2.453125" customWidth="1"/>
    <col min="7" max="7" width="10.1796875" customWidth="1"/>
    <col min="8" max="8" width="16.81640625" bestFit="1" customWidth="1"/>
    <col min="9" max="9" width="2" bestFit="1" customWidth="1"/>
    <col min="10" max="10" width="24.81640625" bestFit="1" customWidth="1"/>
    <col min="11" max="11" width="2" customWidth="1"/>
    <col min="12" max="12" width="25.453125" bestFit="1" customWidth="1"/>
    <col min="13" max="13" width="2" bestFit="1" customWidth="1"/>
    <col min="14" max="14" width="24.81640625" bestFit="1" customWidth="1"/>
    <col min="15" max="15" width="2" bestFit="1" customWidth="1"/>
    <col min="16" max="16" width="25.1796875" bestFit="1" customWidth="1"/>
    <col min="17" max="17" width="2" bestFit="1" customWidth="1"/>
    <col min="18" max="18" width="25.1796875" bestFit="1" customWidth="1"/>
    <col min="19" max="19" width="2" bestFit="1" customWidth="1"/>
    <col min="20" max="20" width="25.1796875" bestFit="1" customWidth="1"/>
    <col min="21" max="21" width="2" bestFit="1" customWidth="1"/>
    <col min="22" max="22" width="14.1796875" bestFit="1" customWidth="1"/>
    <col min="23" max="23" width="3.81640625" customWidth="1"/>
    <col min="24" max="24" width="14.1796875" bestFit="1" customWidth="1"/>
    <col min="25" max="25" width="2" bestFit="1" customWidth="1"/>
    <col min="26" max="26" width="14.1796875" bestFit="1" customWidth="1"/>
    <col min="27" max="27" width="2" bestFit="1" customWidth="1"/>
    <col min="28" max="28" width="14.1796875" bestFit="1" customWidth="1"/>
    <col min="29" max="29" width="2" bestFit="1" customWidth="1"/>
    <col min="30" max="30" width="14.1796875" bestFit="1" customWidth="1"/>
    <col min="31" max="31" width="2" bestFit="1" customWidth="1"/>
  </cols>
  <sheetData>
    <row r="1" spans="1:31" ht="13.5" customHeight="1" x14ac:dyDescent="0.25">
      <c r="A1" s="1"/>
      <c r="B1" s="1"/>
      <c r="C1" s="4"/>
      <c r="D1" s="4"/>
      <c r="E1" s="4"/>
      <c r="G1" s="4"/>
      <c r="H1" s="4"/>
      <c r="I1" s="4"/>
      <c r="J1" s="4"/>
      <c r="K1" s="4"/>
      <c r="L1" s="4"/>
      <c r="M1" s="4"/>
      <c r="N1" s="4"/>
      <c r="O1" s="5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pans="1:31" ht="13.5" customHeight="1" x14ac:dyDescent="0.25">
      <c r="A2" s="1"/>
      <c r="B2" s="12" t="s">
        <v>0</v>
      </c>
      <c r="C2" s="15" t="s">
        <v>24</v>
      </c>
      <c r="D2" s="11"/>
      <c r="E2" s="11"/>
      <c r="G2" s="6" t="s">
        <v>1</v>
      </c>
      <c r="H2" s="6">
        <v>1</v>
      </c>
      <c r="I2" s="6"/>
      <c r="J2" s="6">
        <v>2</v>
      </c>
      <c r="K2" s="6"/>
      <c r="L2" s="6">
        <v>3</v>
      </c>
      <c r="M2" s="6"/>
      <c r="N2" s="6">
        <v>4</v>
      </c>
      <c r="O2" s="7"/>
      <c r="P2" s="6">
        <v>5</v>
      </c>
      <c r="Q2" s="6"/>
      <c r="R2" s="6">
        <v>6</v>
      </c>
      <c r="S2" s="6"/>
      <c r="T2" s="6">
        <v>7</v>
      </c>
      <c r="U2" s="6"/>
      <c r="V2" s="6">
        <v>8</v>
      </c>
      <c r="W2" s="6"/>
      <c r="X2" s="6">
        <v>9</v>
      </c>
      <c r="Y2" s="6"/>
      <c r="Z2" s="6">
        <v>10</v>
      </c>
      <c r="AA2" s="6"/>
      <c r="AB2" s="6">
        <v>11</v>
      </c>
      <c r="AC2" s="6"/>
      <c r="AD2" s="6">
        <v>12</v>
      </c>
    </row>
    <row r="3" spans="1:31" ht="13.5" customHeight="1" x14ac:dyDescent="0.25">
      <c r="A3" s="1"/>
      <c r="B3" s="13" t="s">
        <v>12</v>
      </c>
      <c r="C3" s="15">
        <v>1</v>
      </c>
      <c r="D3" s="11"/>
      <c r="E3" s="11"/>
      <c r="G3" s="263" t="s">
        <v>2</v>
      </c>
      <c r="H3" s="8"/>
      <c r="I3" s="8">
        <f t="shared" ref="I3:I29" si="0">IFERROR(VLOOKUP(H3,$B$3:$C$20,2,FALSE),0)</f>
        <v>0</v>
      </c>
      <c r="J3" s="8" t="s">
        <v>12</v>
      </c>
      <c r="K3" s="8">
        <f t="shared" ref="K3:K29" si="1">IFERROR(VLOOKUP(J3,$B$3:$C$20,2,FALSE),0)</f>
        <v>1</v>
      </c>
      <c r="L3" s="8" t="s">
        <v>12</v>
      </c>
      <c r="M3" s="8">
        <f t="shared" ref="M3:M29" si="2">IFERROR(VLOOKUP(L3,$B$3:$C$20,2,FALSE),0)</f>
        <v>1</v>
      </c>
      <c r="N3" s="8" t="s">
        <v>13</v>
      </c>
      <c r="O3" s="8">
        <f t="shared" ref="O3:O29" si="3">IFERROR(VLOOKUP(N3,$B$3:$C$20,2,FALSE),0)</f>
        <v>4</v>
      </c>
      <c r="P3" s="8" t="s">
        <v>8</v>
      </c>
      <c r="Q3" s="8">
        <f t="shared" ref="Q3:Q29" si="4">IFERROR(VLOOKUP(P3,$B$3:$C$20,2,FALSE),0)</f>
        <v>3</v>
      </c>
      <c r="R3" s="8" t="s">
        <v>7</v>
      </c>
      <c r="S3" s="8">
        <f t="shared" ref="S3:S29" si="5">IFERROR(VLOOKUP(R3,$B$3:$C$20,2,FALSE),0)</f>
        <v>2</v>
      </c>
      <c r="T3" s="8" t="s">
        <v>7</v>
      </c>
      <c r="U3" s="8">
        <f t="shared" ref="U3:U29" si="6">IFERROR(VLOOKUP(T3,$B$3:$C$20,2,FALSE),0)</f>
        <v>2</v>
      </c>
      <c r="V3" s="8" t="s">
        <v>13</v>
      </c>
      <c r="W3" s="8">
        <f t="shared" ref="W3:W29" si="7">IFERROR(VLOOKUP(V3,$B$3:$C$20,2,FALSE),0)</f>
        <v>4</v>
      </c>
      <c r="X3" s="8" t="s">
        <v>9</v>
      </c>
      <c r="Y3" s="8">
        <f t="shared" ref="Y3:Y29" si="8">IFERROR(VLOOKUP(X3,$B$3:$C$20,2,FALSE),0)</f>
        <v>4</v>
      </c>
      <c r="Z3" s="8" t="s">
        <v>9</v>
      </c>
      <c r="AA3" s="8">
        <f t="shared" ref="AA3:AA29" si="9">IFERROR(VLOOKUP(Z3,$B$3:$C$20,2,FALSE),0)</f>
        <v>4</v>
      </c>
      <c r="AB3" s="8" t="s">
        <v>9</v>
      </c>
      <c r="AC3" s="8">
        <f t="shared" ref="AC3:AC29" si="10">IFERROR(VLOOKUP(AB3,$B$3:$C$20,2,FALSE),0)</f>
        <v>4</v>
      </c>
      <c r="AD3" s="8" t="s">
        <v>13</v>
      </c>
      <c r="AE3" s="8">
        <f t="shared" ref="AE3:AE29" si="11">IFERROR(VLOOKUP(AD3,$B$3:$C$20,2,FALSE),0)</f>
        <v>4</v>
      </c>
    </row>
    <row r="4" spans="1:31" s="9" customFormat="1" ht="13.5" customHeight="1" x14ac:dyDescent="0.25">
      <c r="A4" s="10"/>
      <c r="B4" s="14" t="s">
        <v>7</v>
      </c>
      <c r="C4" s="15">
        <v>2</v>
      </c>
      <c r="D4" s="11"/>
      <c r="E4" s="11"/>
      <c r="G4" s="264"/>
      <c r="H4" s="8"/>
      <c r="I4" s="8">
        <f t="shared" si="0"/>
        <v>0</v>
      </c>
      <c r="J4" s="8" t="s">
        <v>16</v>
      </c>
      <c r="K4" s="8">
        <f t="shared" si="1"/>
        <v>1</v>
      </c>
      <c r="L4" s="8" t="s">
        <v>7</v>
      </c>
      <c r="M4" s="8">
        <f t="shared" si="2"/>
        <v>2</v>
      </c>
      <c r="N4" s="8" t="s">
        <v>7</v>
      </c>
      <c r="O4" s="8">
        <f t="shared" si="3"/>
        <v>2</v>
      </c>
      <c r="P4" s="8" t="s">
        <v>20</v>
      </c>
      <c r="Q4" s="8">
        <f t="shared" si="4"/>
        <v>2</v>
      </c>
      <c r="R4" s="8" t="s">
        <v>10</v>
      </c>
      <c r="S4" s="8">
        <f t="shared" si="5"/>
        <v>6</v>
      </c>
      <c r="T4" s="8" t="s">
        <v>11</v>
      </c>
      <c r="U4" s="8">
        <f t="shared" si="6"/>
        <v>5</v>
      </c>
      <c r="V4" s="8" t="s">
        <v>22</v>
      </c>
      <c r="W4" s="8">
        <f t="shared" si="7"/>
        <v>3</v>
      </c>
      <c r="X4" s="8" t="s">
        <v>10</v>
      </c>
      <c r="Y4" s="8">
        <f t="shared" si="8"/>
        <v>6</v>
      </c>
      <c r="Z4" s="8" t="s">
        <v>10</v>
      </c>
      <c r="AA4" s="8">
        <f t="shared" si="9"/>
        <v>6</v>
      </c>
      <c r="AB4" s="8" t="s">
        <v>10</v>
      </c>
      <c r="AC4" s="8">
        <f t="shared" si="10"/>
        <v>6</v>
      </c>
      <c r="AD4" s="8" t="s">
        <v>22</v>
      </c>
      <c r="AE4" s="8">
        <f t="shared" si="11"/>
        <v>3</v>
      </c>
    </row>
    <row r="5" spans="1:31" ht="13.5" customHeight="1" x14ac:dyDescent="0.25">
      <c r="A5" s="1"/>
      <c r="B5" s="12" t="s">
        <v>8</v>
      </c>
      <c r="C5" s="15">
        <v>3</v>
      </c>
      <c r="D5" s="11"/>
      <c r="E5" s="11"/>
      <c r="G5" s="265"/>
      <c r="H5" s="8"/>
      <c r="I5" s="8">
        <f t="shared" si="0"/>
        <v>0</v>
      </c>
      <c r="J5" s="8"/>
      <c r="K5" s="8">
        <f t="shared" si="1"/>
        <v>0</v>
      </c>
      <c r="L5" s="8" t="s">
        <v>16</v>
      </c>
      <c r="M5" s="8">
        <f t="shared" si="2"/>
        <v>1</v>
      </c>
      <c r="N5" s="8" t="s">
        <v>14</v>
      </c>
      <c r="O5" s="8">
        <f t="shared" si="3"/>
        <v>1</v>
      </c>
      <c r="P5" s="8" t="s">
        <v>16</v>
      </c>
      <c r="Q5" s="8">
        <f t="shared" si="4"/>
        <v>1</v>
      </c>
      <c r="R5" s="8" t="s">
        <v>15</v>
      </c>
      <c r="S5" s="8">
        <f t="shared" si="5"/>
        <v>1</v>
      </c>
      <c r="T5" s="8" t="s">
        <v>15</v>
      </c>
      <c r="U5" s="8">
        <f t="shared" si="6"/>
        <v>1</v>
      </c>
      <c r="V5" s="8" t="s">
        <v>10</v>
      </c>
      <c r="W5" s="8">
        <f t="shared" si="7"/>
        <v>6</v>
      </c>
      <c r="X5" s="8" t="s">
        <v>18</v>
      </c>
      <c r="Y5" s="8">
        <f t="shared" si="8"/>
        <v>2</v>
      </c>
      <c r="Z5" s="8" t="s">
        <v>6</v>
      </c>
      <c r="AA5" s="8">
        <f t="shared" si="9"/>
        <v>1</v>
      </c>
      <c r="AB5" s="8" t="s">
        <v>6</v>
      </c>
      <c r="AC5" s="8">
        <f t="shared" si="10"/>
        <v>1</v>
      </c>
      <c r="AD5" s="8" t="s">
        <v>10</v>
      </c>
      <c r="AE5" s="8">
        <f t="shared" si="11"/>
        <v>6</v>
      </c>
    </row>
    <row r="6" spans="1:31" ht="13.5" customHeight="1" x14ac:dyDescent="0.25">
      <c r="A6" s="1"/>
      <c r="B6" s="12" t="s">
        <v>9</v>
      </c>
      <c r="C6" s="15">
        <v>4</v>
      </c>
      <c r="D6" s="11"/>
      <c r="E6" s="11"/>
      <c r="G6" s="265"/>
      <c r="H6" s="8"/>
      <c r="I6" s="8">
        <f t="shared" si="0"/>
        <v>0</v>
      </c>
      <c r="J6" s="8"/>
      <c r="K6" s="8">
        <f t="shared" si="1"/>
        <v>0</v>
      </c>
      <c r="L6" s="8" t="s">
        <v>6</v>
      </c>
      <c r="M6" s="8">
        <f t="shared" si="2"/>
        <v>1</v>
      </c>
      <c r="N6" s="8" t="s">
        <v>16</v>
      </c>
      <c r="O6" s="8">
        <f t="shared" si="3"/>
        <v>1</v>
      </c>
      <c r="P6" s="8" t="s">
        <v>17</v>
      </c>
      <c r="Q6" s="8">
        <f t="shared" si="4"/>
        <v>1</v>
      </c>
      <c r="R6" s="8" t="s">
        <v>17</v>
      </c>
      <c r="S6" s="8">
        <f t="shared" si="5"/>
        <v>1</v>
      </c>
      <c r="T6" s="8" t="s">
        <v>14</v>
      </c>
      <c r="U6" s="8">
        <f t="shared" si="6"/>
        <v>1</v>
      </c>
      <c r="V6" s="8" t="s">
        <v>18</v>
      </c>
      <c r="W6" s="8">
        <f t="shared" si="7"/>
        <v>2</v>
      </c>
      <c r="X6" s="8" t="s">
        <v>19</v>
      </c>
      <c r="Y6" s="8">
        <f t="shared" si="8"/>
        <v>3</v>
      </c>
      <c r="Z6" s="8" t="s">
        <v>20</v>
      </c>
      <c r="AA6" s="8">
        <f t="shared" si="9"/>
        <v>2</v>
      </c>
      <c r="AB6" s="8" t="s">
        <v>23</v>
      </c>
      <c r="AC6" s="8">
        <f t="shared" si="10"/>
        <v>2</v>
      </c>
      <c r="AD6" s="8" t="s">
        <v>9</v>
      </c>
      <c r="AE6" s="8">
        <f t="shared" si="11"/>
        <v>4</v>
      </c>
    </row>
    <row r="7" spans="1:31" s="9" customFormat="1" ht="13.5" customHeight="1" x14ac:dyDescent="0.25">
      <c r="A7" s="10"/>
      <c r="B7" s="12" t="s">
        <v>11</v>
      </c>
      <c r="C7" s="15">
        <v>5</v>
      </c>
      <c r="D7" s="11"/>
      <c r="E7" s="11"/>
      <c r="G7" s="265"/>
      <c r="H7" s="8"/>
      <c r="I7" s="8">
        <f t="shared" si="0"/>
        <v>0</v>
      </c>
      <c r="J7" s="8"/>
      <c r="K7" s="8">
        <f t="shared" si="1"/>
        <v>0</v>
      </c>
      <c r="L7" s="8"/>
      <c r="M7" s="8">
        <f t="shared" si="2"/>
        <v>0</v>
      </c>
      <c r="N7" s="8" t="s">
        <v>17</v>
      </c>
      <c r="O7" s="8">
        <f t="shared" si="3"/>
        <v>1</v>
      </c>
      <c r="P7" s="8"/>
      <c r="Q7" s="8">
        <f t="shared" si="4"/>
        <v>0</v>
      </c>
      <c r="R7" s="8" t="s">
        <v>16</v>
      </c>
      <c r="S7" s="8">
        <f t="shared" si="5"/>
        <v>1</v>
      </c>
      <c r="T7" s="8" t="s">
        <v>18</v>
      </c>
      <c r="U7" s="8">
        <f t="shared" si="6"/>
        <v>2</v>
      </c>
      <c r="V7" s="8" t="s">
        <v>17</v>
      </c>
      <c r="W7" s="8">
        <f t="shared" si="7"/>
        <v>1</v>
      </c>
      <c r="X7" s="8"/>
      <c r="Y7" s="8">
        <f t="shared" si="8"/>
        <v>0</v>
      </c>
      <c r="Z7" s="8" t="s">
        <v>16</v>
      </c>
      <c r="AA7" s="8">
        <f t="shared" si="9"/>
        <v>1</v>
      </c>
      <c r="AB7" s="8" t="s">
        <v>16</v>
      </c>
      <c r="AC7" s="8">
        <f t="shared" si="10"/>
        <v>1</v>
      </c>
      <c r="AD7" s="8" t="s">
        <v>16</v>
      </c>
      <c r="AE7" s="8">
        <f t="shared" si="11"/>
        <v>1</v>
      </c>
    </row>
    <row r="8" spans="1:31" ht="13.5" customHeight="1" x14ac:dyDescent="0.25">
      <c r="A8" s="1"/>
      <c r="B8" s="12" t="s">
        <v>10</v>
      </c>
      <c r="C8" s="15">
        <v>6</v>
      </c>
      <c r="D8" s="11"/>
      <c r="E8" s="11"/>
      <c r="G8" s="265"/>
      <c r="H8" s="8"/>
      <c r="I8" s="8">
        <f t="shared" si="0"/>
        <v>0</v>
      </c>
      <c r="J8" s="8"/>
      <c r="K8" s="8">
        <f t="shared" si="1"/>
        <v>0</v>
      </c>
      <c r="L8" s="8"/>
      <c r="M8" s="8">
        <f t="shared" si="2"/>
        <v>0</v>
      </c>
      <c r="N8" s="8" t="s">
        <v>6</v>
      </c>
      <c r="O8" s="8">
        <f t="shared" si="3"/>
        <v>1</v>
      </c>
      <c r="P8" s="8"/>
      <c r="Q8" s="8">
        <f t="shared" si="4"/>
        <v>0</v>
      </c>
      <c r="R8" s="8"/>
      <c r="S8" s="8">
        <f t="shared" si="5"/>
        <v>0</v>
      </c>
      <c r="T8" s="8"/>
      <c r="U8" s="8">
        <f t="shared" si="6"/>
        <v>0</v>
      </c>
      <c r="V8" s="8"/>
      <c r="W8" s="8">
        <f t="shared" si="7"/>
        <v>0</v>
      </c>
      <c r="X8" s="8"/>
      <c r="Y8" s="8">
        <f t="shared" si="8"/>
        <v>0</v>
      </c>
      <c r="Z8" s="8" t="s">
        <v>17</v>
      </c>
      <c r="AA8" s="8">
        <f t="shared" si="9"/>
        <v>1</v>
      </c>
      <c r="AB8" s="8"/>
      <c r="AC8" s="8">
        <f t="shared" si="10"/>
        <v>0</v>
      </c>
      <c r="AD8" s="8" t="s">
        <v>23</v>
      </c>
      <c r="AE8" s="8">
        <f t="shared" si="11"/>
        <v>2</v>
      </c>
    </row>
    <row r="9" spans="1:31" s="9" customFormat="1" ht="13.5" customHeight="1" x14ac:dyDescent="0.25">
      <c r="A9" s="10"/>
      <c r="B9" s="12" t="s">
        <v>15</v>
      </c>
      <c r="C9" s="15">
        <v>1</v>
      </c>
      <c r="D9" s="11"/>
      <c r="E9" s="11"/>
      <c r="G9" s="265"/>
      <c r="H9" s="8"/>
      <c r="I9" s="8">
        <f t="shared" si="0"/>
        <v>0</v>
      </c>
      <c r="J9" s="8"/>
      <c r="K9" s="8">
        <f t="shared" si="1"/>
        <v>0</v>
      </c>
      <c r="L9" s="8"/>
      <c r="M9" s="8">
        <f t="shared" si="2"/>
        <v>0</v>
      </c>
      <c r="N9" s="8"/>
      <c r="O9" s="8">
        <f t="shared" si="3"/>
        <v>0</v>
      </c>
      <c r="P9" s="8"/>
      <c r="Q9" s="8">
        <f t="shared" si="4"/>
        <v>0</v>
      </c>
      <c r="R9" s="8"/>
      <c r="S9" s="8">
        <f t="shared" si="5"/>
        <v>0</v>
      </c>
      <c r="T9" s="8"/>
      <c r="U9" s="8">
        <f t="shared" si="6"/>
        <v>0</v>
      </c>
      <c r="V9" s="8"/>
      <c r="W9" s="8">
        <f t="shared" si="7"/>
        <v>0</v>
      </c>
      <c r="X9" s="8"/>
      <c r="Y9" s="8">
        <f t="shared" si="8"/>
        <v>0</v>
      </c>
      <c r="Z9" s="8"/>
      <c r="AA9" s="8">
        <f t="shared" si="9"/>
        <v>0</v>
      </c>
      <c r="AB9" s="8"/>
      <c r="AC9" s="8">
        <f t="shared" si="10"/>
        <v>0</v>
      </c>
      <c r="AD9" s="8"/>
      <c r="AE9" s="8">
        <f t="shared" si="11"/>
        <v>0</v>
      </c>
    </row>
    <row r="10" spans="1:31" ht="13.5" customHeight="1" x14ac:dyDescent="0.25">
      <c r="A10" s="1"/>
      <c r="B10" s="12" t="s">
        <v>14</v>
      </c>
      <c r="C10" s="15">
        <v>1</v>
      </c>
      <c r="D10" s="11"/>
      <c r="E10" s="11"/>
      <c r="G10" s="265"/>
      <c r="H10" s="8"/>
      <c r="I10" s="8">
        <f t="shared" si="0"/>
        <v>0</v>
      </c>
      <c r="J10" s="8"/>
      <c r="K10" s="8">
        <f t="shared" si="1"/>
        <v>0</v>
      </c>
      <c r="L10" s="8"/>
      <c r="M10" s="8">
        <f t="shared" si="2"/>
        <v>0</v>
      </c>
      <c r="N10" s="8"/>
      <c r="O10" s="8">
        <f t="shared" si="3"/>
        <v>0</v>
      </c>
      <c r="P10" s="8"/>
      <c r="Q10" s="8">
        <f t="shared" si="4"/>
        <v>0</v>
      </c>
      <c r="R10" s="8"/>
      <c r="S10" s="8">
        <f t="shared" si="5"/>
        <v>0</v>
      </c>
      <c r="T10" s="8"/>
      <c r="U10" s="8">
        <f t="shared" si="6"/>
        <v>0</v>
      </c>
      <c r="V10" s="8"/>
      <c r="W10" s="8">
        <f t="shared" si="7"/>
        <v>0</v>
      </c>
      <c r="X10" s="8"/>
      <c r="Y10" s="8">
        <f t="shared" si="8"/>
        <v>0</v>
      </c>
      <c r="Z10" s="8"/>
      <c r="AA10" s="8">
        <f t="shared" si="9"/>
        <v>0</v>
      </c>
      <c r="AB10" s="8"/>
      <c r="AC10" s="8">
        <f t="shared" si="10"/>
        <v>0</v>
      </c>
      <c r="AD10" s="8"/>
      <c r="AE10" s="8">
        <f t="shared" si="11"/>
        <v>0</v>
      </c>
    </row>
    <row r="11" spans="1:31" ht="13.5" customHeight="1" x14ac:dyDescent="0.25">
      <c r="A11" s="1"/>
      <c r="B11" s="12" t="s">
        <v>6</v>
      </c>
      <c r="C11" s="15">
        <v>1</v>
      </c>
      <c r="D11" s="11"/>
      <c r="E11" s="11"/>
      <c r="G11" s="265"/>
      <c r="H11" s="8"/>
      <c r="I11" s="8">
        <f t="shared" si="0"/>
        <v>0</v>
      </c>
      <c r="J11" s="8"/>
      <c r="K11" s="8">
        <f t="shared" si="1"/>
        <v>0</v>
      </c>
      <c r="L11" s="8"/>
      <c r="M11" s="8">
        <f t="shared" si="2"/>
        <v>0</v>
      </c>
      <c r="N11" s="8"/>
      <c r="O11" s="8">
        <f t="shared" si="3"/>
        <v>0</v>
      </c>
      <c r="P11" s="8"/>
      <c r="Q11" s="8">
        <f t="shared" si="4"/>
        <v>0</v>
      </c>
      <c r="R11" s="8"/>
      <c r="S11" s="8">
        <f t="shared" si="5"/>
        <v>0</v>
      </c>
      <c r="T11" s="8"/>
      <c r="U11" s="8">
        <f t="shared" si="6"/>
        <v>0</v>
      </c>
      <c r="V11" s="8"/>
      <c r="W11" s="8">
        <f t="shared" si="7"/>
        <v>0</v>
      </c>
      <c r="X11" s="8"/>
      <c r="Y11" s="8">
        <f t="shared" si="8"/>
        <v>0</v>
      </c>
      <c r="Z11" s="8"/>
      <c r="AA11" s="8">
        <f t="shared" si="9"/>
        <v>0</v>
      </c>
      <c r="AB11" s="8"/>
      <c r="AC11" s="8">
        <f t="shared" si="10"/>
        <v>0</v>
      </c>
      <c r="AD11" s="8"/>
      <c r="AE11" s="8">
        <f t="shared" si="11"/>
        <v>0</v>
      </c>
    </row>
    <row r="12" spans="1:31" s="9" customFormat="1" ht="13.5" customHeight="1" x14ac:dyDescent="0.25">
      <c r="A12" s="10"/>
      <c r="B12" s="12" t="s">
        <v>20</v>
      </c>
      <c r="C12" s="15">
        <v>2</v>
      </c>
      <c r="D12" s="11"/>
      <c r="E12" s="11"/>
      <c r="G12" s="265"/>
      <c r="H12" s="8"/>
      <c r="I12" s="8">
        <f t="shared" si="0"/>
        <v>0</v>
      </c>
      <c r="J12" s="8"/>
      <c r="K12" s="8">
        <f t="shared" si="1"/>
        <v>0</v>
      </c>
      <c r="L12" s="8"/>
      <c r="M12" s="8">
        <f t="shared" si="2"/>
        <v>0</v>
      </c>
      <c r="N12" s="8"/>
      <c r="O12" s="8">
        <f t="shared" si="3"/>
        <v>0</v>
      </c>
      <c r="P12" s="8"/>
      <c r="Q12" s="8">
        <f t="shared" si="4"/>
        <v>0</v>
      </c>
      <c r="R12" s="8"/>
      <c r="S12" s="8">
        <f t="shared" si="5"/>
        <v>0</v>
      </c>
      <c r="T12" s="8"/>
      <c r="U12" s="8">
        <f t="shared" si="6"/>
        <v>0</v>
      </c>
      <c r="V12" s="8"/>
      <c r="W12" s="8">
        <f t="shared" si="7"/>
        <v>0</v>
      </c>
      <c r="X12" s="8"/>
      <c r="Y12" s="8">
        <f t="shared" si="8"/>
        <v>0</v>
      </c>
      <c r="Z12" s="8"/>
      <c r="AA12" s="8">
        <f t="shared" si="9"/>
        <v>0</v>
      </c>
      <c r="AB12" s="8"/>
      <c r="AC12" s="8">
        <f t="shared" si="10"/>
        <v>0</v>
      </c>
      <c r="AD12" s="8"/>
      <c r="AE12" s="8">
        <f t="shared" si="11"/>
        <v>0</v>
      </c>
    </row>
    <row r="13" spans="1:31" s="9" customFormat="1" ht="13.5" customHeight="1" x14ac:dyDescent="0.25">
      <c r="A13" s="10"/>
      <c r="B13" s="12" t="s">
        <v>16</v>
      </c>
      <c r="C13" s="15">
        <v>1</v>
      </c>
      <c r="D13" s="11"/>
      <c r="E13" s="11"/>
      <c r="G13" s="265"/>
      <c r="H13" s="8"/>
      <c r="I13" s="8">
        <f t="shared" si="0"/>
        <v>0</v>
      </c>
      <c r="J13" s="8"/>
      <c r="K13" s="8">
        <f t="shared" si="1"/>
        <v>0</v>
      </c>
      <c r="L13" s="8"/>
      <c r="M13" s="8">
        <f t="shared" si="2"/>
        <v>0</v>
      </c>
      <c r="N13" s="8"/>
      <c r="O13" s="8">
        <f t="shared" si="3"/>
        <v>0</v>
      </c>
      <c r="P13" s="8"/>
      <c r="Q13" s="8">
        <f t="shared" si="4"/>
        <v>0</v>
      </c>
      <c r="R13" s="8"/>
      <c r="S13" s="8">
        <f t="shared" si="5"/>
        <v>0</v>
      </c>
      <c r="T13" s="8"/>
      <c r="U13" s="8">
        <f t="shared" si="6"/>
        <v>0</v>
      </c>
      <c r="V13" s="8"/>
      <c r="W13" s="8">
        <f t="shared" si="7"/>
        <v>0</v>
      </c>
      <c r="X13" s="8"/>
      <c r="Y13" s="8">
        <f t="shared" si="8"/>
        <v>0</v>
      </c>
      <c r="Z13" s="8"/>
      <c r="AA13" s="8">
        <f t="shared" si="9"/>
        <v>0</v>
      </c>
      <c r="AB13" s="8"/>
      <c r="AC13" s="8">
        <f t="shared" si="10"/>
        <v>0</v>
      </c>
      <c r="AD13" s="8"/>
      <c r="AE13" s="8">
        <f t="shared" si="11"/>
        <v>0</v>
      </c>
    </row>
    <row r="14" spans="1:31" s="9" customFormat="1" ht="13.5" customHeight="1" x14ac:dyDescent="0.25">
      <c r="A14" s="10"/>
      <c r="B14" s="12" t="s">
        <v>18</v>
      </c>
      <c r="C14" s="15">
        <v>2</v>
      </c>
      <c r="D14" s="11"/>
      <c r="E14" s="11"/>
      <c r="G14" s="265"/>
      <c r="H14" s="8"/>
      <c r="I14" s="8">
        <f t="shared" si="0"/>
        <v>0</v>
      </c>
      <c r="J14" s="8"/>
      <c r="K14" s="8">
        <f t="shared" si="1"/>
        <v>0</v>
      </c>
      <c r="L14" s="8"/>
      <c r="M14" s="8">
        <f t="shared" si="2"/>
        <v>0</v>
      </c>
      <c r="N14" s="8"/>
      <c r="O14" s="8">
        <f t="shared" si="3"/>
        <v>0</v>
      </c>
      <c r="P14" s="8"/>
      <c r="Q14" s="8">
        <f t="shared" si="4"/>
        <v>0</v>
      </c>
      <c r="R14" s="8"/>
      <c r="S14" s="8">
        <f t="shared" si="5"/>
        <v>0</v>
      </c>
      <c r="T14" s="8"/>
      <c r="U14" s="8">
        <f t="shared" si="6"/>
        <v>0</v>
      </c>
      <c r="V14" s="8"/>
      <c r="W14" s="8">
        <f t="shared" si="7"/>
        <v>0</v>
      </c>
      <c r="X14" s="8"/>
      <c r="Y14" s="8">
        <f t="shared" si="8"/>
        <v>0</v>
      </c>
      <c r="Z14" s="8"/>
      <c r="AA14" s="8">
        <f t="shared" si="9"/>
        <v>0</v>
      </c>
      <c r="AB14" s="8"/>
      <c r="AC14" s="8">
        <f t="shared" si="10"/>
        <v>0</v>
      </c>
      <c r="AD14" s="8"/>
      <c r="AE14" s="8">
        <f t="shared" si="11"/>
        <v>0</v>
      </c>
    </row>
    <row r="15" spans="1:31" s="9" customFormat="1" ht="13.5" customHeight="1" x14ac:dyDescent="0.25">
      <c r="A15" s="10"/>
      <c r="B15" s="12" t="s">
        <v>17</v>
      </c>
      <c r="C15" s="15">
        <v>1</v>
      </c>
      <c r="D15" s="11"/>
      <c r="E15" s="11"/>
      <c r="G15" s="265"/>
      <c r="H15" s="8"/>
      <c r="I15" s="8">
        <f t="shared" si="0"/>
        <v>0</v>
      </c>
      <c r="J15" s="8"/>
      <c r="K15" s="8">
        <f t="shared" si="1"/>
        <v>0</v>
      </c>
      <c r="L15" s="8"/>
      <c r="M15" s="8">
        <f t="shared" si="2"/>
        <v>0</v>
      </c>
      <c r="N15" s="8"/>
      <c r="O15" s="8">
        <f t="shared" si="3"/>
        <v>0</v>
      </c>
      <c r="P15" s="8"/>
      <c r="Q15" s="8">
        <f t="shared" si="4"/>
        <v>0</v>
      </c>
      <c r="R15" s="8"/>
      <c r="S15" s="8">
        <f t="shared" si="5"/>
        <v>0</v>
      </c>
      <c r="T15" s="8"/>
      <c r="U15" s="8">
        <f t="shared" si="6"/>
        <v>0</v>
      </c>
      <c r="V15" s="8"/>
      <c r="W15" s="8">
        <f t="shared" si="7"/>
        <v>0</v>
      </c>
      <c r="X15" s="8"/>
      <c r="Y15" s="8">
        <f t="shared" si="8"/>
        <v>0</v>
      </c>
      <c r="Z15" s="8"/>
      <c r="AA15" s="8">
        <f t="shared" si="9"/>
        <v>0</v>
      </c>
      <c r="AB15" s="8"/>
      <c r="AC15" s="8">
        <f t="shared" si="10"/>
        <v>0</v>
      </c>
      <c r="AD15" s="8"/>
      <c r="AE15" s="8">
        <f t="shared" si="11"/>
        <v>0</v>
      </c>
    </row>
    <row r="16" spans="1:31" s="9" customFormat="1" ht="13.5" customHeight="1" x14ac:dyDescent="0.25">
      <c r="A16" s="10"/>
      <c r="B16" s="12" t="s">
        <v>19</v>
      </c>
      <c r="C16" s="15">
        <v>3</v>
      </c>
      <c r="D16" s="11"/>
      <c r="E16" s="11"/>
      <c r="G16" s="265"/>
      <c r="H16" s="8"/>
      <c r="I16" s="8">
        <f t="shared" si="0"/>
        <v>0</v>
      </c>
      <c r="J16" s="8"/>
      <c r="K16" s="8">
        <f t="shared" si="1"/>
        <v>0</v>
      </c>
      <c r="L16" s="8"/>
      <c r="M16" s="8">
        <f t="shared" si="2"/>
        <v>0</v>
      </c>
      <c r="N16" s="8"/>
      <c r="O16" s="8">
        <f t="shared" si="3"/>
        <v>0</v>
      </c>
      <c r="P16" s="8"/>
      <c r="Q16" s="8">
        <f t="shared" si="4"/>
        <v>0</v>
      </c>
      <c r="R16" s="8"/>
      <c r="S16" s="8">
        <f t="shared" si="5"/>
        <v>0</v>
      </c>
      <c r="T16" s="8"/>
      <c r="U16" s="8">
        <f t="shared" si="6"/>
        <v>0</v>
      </c>
      <c r="V16" s="8"/>
      <c r="W16" s="8">
        <f t="shared" si="7"/>
        <v>0</v>
      </c>
      <c r="X16" s="8"/>
      <c r="Y16" s="8">
        <f t="shared" si="8"/>
        <v>0</v>
      </c>
      <c r="Z16" s="8"/>
      <c r="AA16" s="8">
        <f t="shared" si="9"/>
        <v>0</v>
      </c>
      <c r="AB16" s="8"/>
      <c r="AC16" s="8">
        <f t="shared" si="10"/>
        <v>0</v>
      </c>
      <c r="AD16" s="8"/>
      <c r="AE16" s="8">
        <f t="shared" si="11"/>
        <v>0</v>
      </c>
    </row>
    <row r="17" spans="1:31" s="9" customFormat="1" ht="13.5" customHeight="1" x14ac:dyDescent="0.25">
      <c r="A17" s="10"/>
      <c r="B17" s="12" t="s">
        <v>13</v>
      </c>
      <c r="C17" s="15">
        <v>4</v>
      </c>
      <c r="D17" s="11"/>
      <c r="E17" s="11"/>
      <c r="G17" s="265"/>
      <c r="H17" s="8"/>
      <c r="I17" s="8">
        <f t="shared" si="0"/>
        <v>0</v>
      </c>
      <c r="J17" s="8"/>
      <c r="K17" s="8">
        <f t="shared" si="1"/>
        <v>0</v>
      </c>
      <c r="L17" s="8"/>
      <c r="M17" s="8">
        <f t="shared" si="2"/>
        <v>0</v>
      </c>
      <c r="N17" s="8"/>
      <c r="O17" s="8">
        <f t="shared" si="3"/>
        <v>0</v>
      </c>
      <c r="P17" s="8"/>
      <c r="Q17" s="8">
        <f t="shared" si="4"/>
        <v>0</v>
      </c>
      <c r="R17" s="8"/>
      <c r="S17" s="8">
        <f t="shared" si="5"/>
        <v>0</v>
      </c>
      <c r="T17" s="8"/>
      <c r="U17" s="8">
        <f t="shared" si="6"/>
        <v>0</v>
      </c>
      <c r="V17" s="8"/>
      <c r="W17" s="8">
        <f t="shared" si="7"/>
        <v>0</v>
      </c>
      <c r="X17" s="8"/>
      <c r="Y17" s="8">
        <f t="shared" si="8"/>
        <v>0</v>
      </c>
      <c r="Z17" s="8"/>
      <c r="AA17" s="8">
        <f t="shared" si="9"/>
        <v>0</v>
      </c>
      <c r="AB17" s="8"/>
      <c r="AC17" s="8">
        <f t="shared" si="10"/>
        <v>0</v>
      </c>
      <c r="AD17" s="8"/>
      <c r="AE17" s="8">
        <f t="shared" si="11"/>
        <v>0</v>
      </c>
    </row>
    <row r="18" spans="1:31" s="9" customFormat="1" ht="13.5" customHeight="1" x14ac:dyDescent="0.25">
      <c r="A18" s="10"/>
      <c r="B18" s="16" t="s">
        <v>22</v>
      </c>
      <c r="C18" s="17">
        <v>3</v>
      </c>
      <c r="D18" s="11"/>
      <c r="E18" s="11"/>
      <c r="G18" s="265"/>
      <c r="H18" s="8"/>
      <c r="I18" s="8">
        <f t="shared" si="0"/>
        <v>0</v>
      </c>
      <c r="J18" s="8"/>
      <c r="K18" s="8">
        <f t="shared" si="1"/>
        <v>0</v>
      </c>
      <c r="L18" s="8"/>
      <c r="M18" s="8">
        <f t="shared" si="2"/>
        <v>0</v>
      </c>
      <c r="N18" s="8"/>
      <c r="O18" s="8">
        <f t="shared" si="3"/>
        <v>0</v>
      </c>
      <c r="P18" s="8"/>
      <c r="Q18" s="8">
        <f t="shared" si="4"/>
        <v>0</v>
      </c>
      <c r="R18" s="8"/>
      <c r="S18" s="8">
        <f t="shared" si="5"/>
        <v>0</v>
      </c>
      <c r="T18" s="8"/>
      <c r="U18" s="8">
        <f t="shared" si="6"/>
        <v>0</v>
      </c>
      <c r="V18" s="8"/>
      <c r="W18" s="8">
        <f t="shared" si="7"/>
        <v>0</v>
      </c>
      <c r="X18" s="8"/>
      <c r="Y18" s="8">
        <f t="shared" si="8"/>
        <v>0</v>
      </c>
      <c r="Z18" s="8"/>
      <c r="AA18" s="8">
        <f t="shared" si="9"/>
        <v>0</v>
      </c>
      <c r="AB18" s="8"/>
      <c r="AC18" s="8">
        <f t="shared" si="10"/>
        <v>0</v>
      </c>
      <c r="AD18" s="8"/>
      <c r="AE18" s="8">
        <f t="shared" si="11"/>
        <v>0</v>
      </c>
    </row>
    <row r="19" spans="1:31" s="9" customFormat="1" ht="13.5" customHeight="1" x14ac:dyDescent="0.25">
      <c r="A19" s="10"/>
      <c r="B19" s="20" t="s">
        <v>23</v>
      </c>
      <c r="C19" s="15">
        <v>2</v>
      </c>
      <c r="D19" s="11"/>
      <c r="E19" s="11"/>
      <c r="G19" s="265"/>
      <c r="H19" s="8"/>
      <c r="I19" s="8">
        <f t="shared" si="0"/>
        <v>0</v>
      </c>
      <c r="J19" s="8"/>
      <c r="K19" s="8">
        <f t="shared" si="1"/>
        <v>0</v>
      </c>
      <c r="L19" s="8"/>
      <c r="M19" s="8">
        <f t="shared" si="2"/>
        <v>0</v>
      </c>
      <c r="N19" s="8"/>
      <c r="O19" s="8">
        <f t="shared" si="3"/>
        <v>0</v>
      </c>
      <c r="P19" s="8"/>
      <c r="Q19" s="8">
        <f t="shared" si="4"/>
        <v>0</v>
      </c>
      <c r="R19" s="8"/>
      <c r="S19" s="8">
        <f t="shared" si="5"/>
        <v>0</v>
      </c>
      <c r="T19" s="8"/>
      <c r="U19" s="8">
        <f t="shared" si="6"/>
        <v>0</v>
      </c>
      <c r="V19" s="8"/>
      <c r="W19" s="8">
        <f t="shared" si="7"/>
        <v>0</v>
      </c>
      <c r="X19" s="8"/>
      <c r="Y19" s="8">
        <f t="shared" si="8"/>
        <v>0</v>
      </c>
      <c r="Z19" s="8"/>
      <c r="AA19" s="8">
        <f t="shared" si="9"/>
        <v>0</v>
      </c>
      <c r="AB19" s="8"/>
      <c r="AC19" s="8">
        <f t="shared" si="10"/>
        <v>0</v>
      </c>
      <c r="AD19" s="8"/>
      <c r="AE19" s="8">
        <f t="shared" si="11"/>
        <v>0</v>
      </c>
    </row>
    <row r="20" spans="1:31" ht="13.5" customHeight="1" x14ac:dyDescent="0.25">
      <c r="A20" s="1"/>
      <c r="B20" s="18"/>
      <c r="C20" s="19"/>
      <c r="D20" s="11"/>
      <c r="E20" s="11"/>
      <c r="G20" s="265"/>
      <c r="H20" s="8"/>
      <c r="I20" s="8">
        <f t="shared" si="0"/>
        <v>0</v>
      </c>
      <c r="J20" s="8"/>
      <c r="K20" s="8">
        <f t="shared" si="1"/>
        <v>0</v>
      </c>
      <c r="L20" s="8"/>
      <c r="M20" s="8">
        <f t="shared" si="2"/>
        <v>0</v>
      </c>
      <c r="N20" s="8"/>
      <c r="O20" s="8">
        <f t="shared" si="3"/>
        <v>0</v>
      </c>
      <c r="P20" s="8"/>
      <c r="Q20" s="8">
        <f t="shared" si="4"/>
        <v>0</v>
      </c>
      <c r="R20" s="8"/>
      <c r="S20" s="8">
        <f t="shared" si="5"/>
        <v>0</v>
      </c>
      <c r="T20" s="8"/>
      <c r="U20" s="8">
        <f t="shared" si="6"/>
        <v>0</v>
      </c>
      <c r="V20" s="8"/>
      <c r="W20" s="8">
        <f t="shared" si="7"/>
        <v>0</v>
      </c>
      <c r="X20" s="8"/>
      <c r="Y20" s="8">
        <f t="shared" si="8"/>
        <v>0</v>
      </c>
      <c r="Z20" s="8"/>
      <c r="AA20" s="8">
        <f t="shared" si="9"/>
        <v>0</v>
      </c>
      <c r="AB20" s="8"/>
      <c r="AC20" s="8">
        <f t="shared" si="10"/>
        <v>0</v>
      </c>
      <c r="AD20" s="8"/>
      <c r="AE20" s="8">
        <f t="shared" si="11"/>
        <v>0</v>
      </c>
    </row>
    <row r="21" spans="1:31" ht="13.5" customHeight="1" x14ac:dyDescent="0.25">
      <c r="A21" s="1"/>
      <c r="G21" s="265"/>
      <c r="H21" s="8"/>
      <c r="I21" s="8">
        <f t="shared" si="0"/>
        <v>0</v>
      </c>
      <c r="J21" s="8"/>
      <c r="K21" s="8">
        <f t="shared" si="1"/>
        <v>0</v>
      </c>
      <c r="L21" s="8"/>
      <c r="M21" s="8">
        <f t="shared" si="2"/>
        <v>0</v>
      </c>
      <c r="N21" s="8"/>
      <c r="O21" s="8">
        <f t="shared" si="3"/>
        <v>0</v>
      </c>
      <c r="P21" s="8"/>
      <c r="Q21" s="8">
        <f t="shared" si="4"/>
        <v>0</v>
      </c>
      <c r="R21" s="8"/>
      <c r="S21" s="8">
        <f t="shared" si="5"/>
        <v>0</v>
      </c>
      <c r="T21" s="8"/>
      <c r="U21" s="8">
        <f t="shared" si="6"/>
        <v>0</v>
      </c>
      <c r="V21" s="8"/>
      <c r="W21" s="8">
        <f t="shared" si="7"/>
        <v>0</v>
      </c>
      <c r="X21" s="8"/>
      <c r="Y21" s="8">
        <f t="shared" si="8"/>
        <v>0</v>
      </c>
      <c r="Z21" s="8"/>
      <c r="AA21" s="8">
        <f t="shared" si="9"/>
        <v>0</v>
      </c>
      <c r="AB21" s="8"/>
      <c r="AC21" s="8">
        <f t="shared" si="10"/>
        <v>0</v>
      </c>
      <c r="AD21" s="8"/>
      <c r="AE21" s="8">
        <f t="shared" si="11"/>
        <v>0</v>
      </c>
    </row>
    <row r="22" spans="1:31" ht="13.5" customHeight="1" x14ac:dyDescent="0.25">
      <c r="B22" s="267" t="s">
        <v>5</v>
      </c>
      <c r="C22" s="268"/>
      <c r="D22" s="269"/>
      <c r="G22" s="265"/>
      <c r="H22" s="8"/>
      <c r="I22" s="8">
        <f t="shared" si="0"/>
        <v>0</v>
      </c>
      <c r="J22" s="8"/>
      <c r="K22" s="8">
        <f t="shared" si="1"/>
        <v>0</v>
      </c>
      <c r="L22" s="8"/>
      <c r="M22" s="8">
        <f t="shared" si="2"/>
        <v>0</v>
      </c>
      <c r="N22" s="8"/>
      <c r="O22" s="8">
        <f t="shared" si="3"/>
        <v>0</v>
      </c>
      <c r="P22" s="8"/>
      <c r="Q22" s="8">
        <f t="shared" si="4"/>
        <v>0</v>
      </c>
      <c r="R22" s="8"/>
      <c r="S22" s="8">
        <f t="shared" si="5"/>
        <v>0</v>
      </c>
      <c r="T22" s="8"/>
      <c r="U22" s="8">
        <f t="shared" si="6"/>
        <v>0</v>
      </c>
      <c r="V22" s="8"/>
      <c r="W22" s="8">
        <f t="shared" si="7"/>
        <v>0</v>
      </c>
      <c r="X22" s="8"/>
      <c r="Y22" s="8">
        <f t="shared" si="8"/>
        <v>0</v>
      </c>
      <c r="Z22" s="8"/>
      <c r="AA22" s="8">
        <f t="shared" si="9"/>
        <v>0</v>
      </c>
      <c r="AB22" s="8"/>
      <c r="AC22" s="8">
        <f t="shared" si="10"/>
        <v>0</v>
      </c>
      <c r="AD22" s="8"/>
      <c r="AE22" s="8">
        <f t="shared" si="11"/>
        <v>0</v>
      </c>
    </row>
    <row r="23" spans="1:31" ht="13.5" customHeight="1" x14ac:dyDescent="0.25">
      <c r="A23" s="4"/>
      <c r="B23" s="2">
        <v>1</v>
      </c>
      <c r="C23" s="2">
        <v>2</v>
      </c>
      <c r="D23" s="2">
        <v>3</v>
      </c>
      <c r="G23" s="265"/>
      <c r="H23" s="8"/>
      <c r="I23" s="8">
        <f t="shared" si="0"/>
        <v>0</v>
      </c>
      <c r="J23" s="8"/>
      <c r="K23" s="8">
        <f t="shared" si="1"/>
        <v>0</v>
      </c>
      <c r="L23" s="8"/>
      <c r="M23" s="8">
        <f t="shared" si="2"/>
        <v>0</v>
      </c>
      <c r="N23" s="8"/>
      <c r="O23" s="8">
        <f t="shared" si="3"/>
        <v>0</v>
      </c>
      <c r="P23" s="8"/>
      <c r="Q23" s="8">
        <f t="shared" si="4"/>
        <v>0</v>
      </c>
      <c r="R23" s="8"/>
      <c r="S23" s="8">
        <f t="shared" si="5"/>
        <v>0</v>
      </c>
      <c r="T23" s="8"/>
      <c r="U23" s="8">
        <f t="shared" si="6"/>
        <v>0</v>
      </c>
      <c r="V23" s="8"/>
      <c r="W23" s="8">
        <f t="shared" si="7"/>
        <v>0</v>
      </c>
      <c r="X23" s="8"/>
      <c r="Y23" s="8">
        <f t="shared" si="8"/>
        <v>0</v>
      </c>
      <c r="Z23" s="8"/>
      <c r="AA23" s="8">
        <f t="shared" si="9"/>
        <v>0</v>
      </c>
      <c r="AB23" s="8"/>
      <c r="AC23" s="8">
        <f t="shared" si="10"/>
        <v>0</v>
      </c>
      <c r="AD23" s="8"/>
      <c r="AE23" s="8">
        <f t="shared" si="11"/>
        <v>0</v>
      </c>
    </row>
    <row r="24" spans="1:31" ht="13.5" customHeight="1" x14ac:dyDescent="0.25">
      <c r="A24" s="1"/>
      <c r="B24" s="2" t="s">
        <v>13</v>
      </c>
      <c r="C24" s="2" t="s">
        <v>13</v>
      </c>
      <c r="D24" s="2" t="s">
        <v>13</v>
      </c>
      <c r="G24" s="265"/>
      <c r="H24" s="8"/>
      <c r="I24" s="8">
        <f t="shared" si="0"/>
        <v>0</v>
      </c>
      <c r="J24" s="8"/>
      <c r="K24" s="8">
        <f t="shared" si="1"/>
        <v>0</v>
      </c>
      <c r="L24" s="8"/>
      <c r="M24" s="8">
        <f t="shared" si="2"/>
        <v>0</v>
      </c>
      <c r="N24" s="8"/>
      <c r="O24" s="8">
        <f t="shared" si="3"/>
        <v>0</v>
      </c>
      <c r="P24" s="8"/>
      <c r="Q24" s="8">
        <f t="shared" si="4"/>
        <v>0</v>
      </c>
      <c r="R24" s="8"/>
      <c r="S24" s="8">
        <f t="shared" si="5"/>
        <v>0</v>
      </c>
      <c r="T24" s="8"/>
      <c r="U24" s="8">
        <f t="shared" si="6"/>
        <v>0</v>
      </c>
      <c r="V24" s="8"/>
      <c r="W24" s="8">
        <f t="shared" si="7"/>
        <v>0</v>
      </c>
      <c r="X24" s="8"/>
      <c r="Y24" s="8">
        <f t="shared" si="8"/>
        <v>0</v>
      </c>
      <c r="Z24" s="8"/>
      <c r="AA24" s="8">
        <f t="shared" si="9"/>
        <v>0</v>
      </c>
      <c r="AB24" s="8"/>
      <c r="AC24" s="8">
        <f t="shared" si="10"/>
        <v>0</v>
      </c>
      <c r="AD24" s="8"/>
      <c r="AE24" s="8">
        <f t="shared" si="11"/>
        <v>0</v>
      </c>
    </row>
    <row r="25" spans="1:31" ht="13.5" customHeight="1" x14ac:dyDescent="0.25">
      <c r="A25" s="1"/>
      <c r="B25" s="2" t="s">
        <v>7</v>
      </c>
      <c r="C25" s="2" t="s">
        <v>8</v>
      </c>
      <c r="D25" s="2" t="s">
        <v>9</v>
      </c>
      <c r="G25" s="265"/>
      <c r="H25" s="8"/>
      <c r="I25" s="8">
        <f t="shared" si="0"/>
        <v>0</v>
      </c>
      <c r="J25" s="8"/>
      <c r="K25" s="8">
        <f t="shared" si="1"/>
        <v>0</v>
      </c>
      <c r="L25" s="8"/>
      <c r="M25" s="8">
        <f t="shared" si="2"/>
        <v>0</v>
      </c>
      <c r="N25" s="8"/>
      <c r="O25" s="8">
        <f t="shared" si="3"/>
        <v>0</v>
      </c>
      <c r="P25" s="8"/>
      <c r="Q25" s="8">
        <f t="shared" si="4"/>
        <v>0</v>
      </c>
      <c r="R25" s="8"/>
      <c r="S25" s="8">
        <f t="shared" si="5"/>
        <v>0</v>
      </c>
      <c r="T25" s="8"/>
      <c r="U25" s="8">
        <f t="shared" si="6"/>
        <v>0</v>
      </c>
      <c r="V25" s="8"/>
      <c r="W25" s="8">
        <f t="shared" si="7"/>
        <v>0</v>
      </c>
      <c r="X25" s="8"/>
      <c r="Y25" s="8">
        <f t="shared" si="8"/>
        <v>0</v>
      </c>
      <c r="Z25" s="8"/>
      <c r="AA25" s="8">
        <f t="shared" si="9"/>
        <v>0</v>
      </c>
      <c r="AB25" s="8"/>
      <c r="AC25" s="8">
        <f t="shared" si="10"/>
        <v>0</v>
      </c>
      <c r="AD25" s="8"/>
      <c r="AE25" s="8">
        <f t="shared" si="11"/>
        <v>0</v>
      </c>
    </row>
    <row r="26" spans="1:31" ht="13.5" customHeight="1" x14ac:dyDescent="0.25">
      <c r="A26" s="1"/>
      <c r="B26" s="2" t="s">
        <v>15</v>
      </c>
      <c r="C26" s="2" t="s">
        <v>11</v>
      </c>
      <c r="D26" s="2" t="s">
        <v>10</v>
      </c>
      <c r="G26" s="265"/>
      <c r="H26" s="8"/>
      <c r="I26" s="8">
        <f t="shared" si="0"/>
        <v>0</v>
      </c>
      <c r="J26" s="8"/>
      <c r="K26" s="8">
        <f t="shared" si="1"/>
        <v>0</v>
      </c>
      <c r="L26" s="8"/>
      <c r="M26" s="8">
        <f t="shared" si="2"/>
        <v>0</v>
      </c>
      <c r="N26" s="8"/>
      <c r="O26" s="8">
        <f t="shared" si="3"/>
        <v>0</v>
      </c>
      <c r="P26" s="8"/>
      <c r="Q26" s="8">
        <f t="shared" si="4"/>
        <v>0</v>
      </c>
      <c r="R26" s="8"/>
      <c r="S26" s="8">
        <f t="shared" si="5"/>
        <v>0</v>
      </c>
      <c r="T26" s="8"/>
      <c r="U26" s="8">
        <f t="shared" si="6"/>
        <v>0</v>
      </c>
      <c r="V26" s="8"/>
      <c r="W26" s="8">
        <f t="shared" si="7"/>
        <v>0</v>
      </c>
      <c r="X26" s="8"/>
      <c r="Y26" s="8">
        <f t="shared" si="8"/>
        <v>0</v>
      </c>
      <c r="Z26" s="8"/>
      <c r="AA26" s="8">
        <f t="shared" si="9"/>
        <v>0</v>
      </c>
      <c r="AB26" s="8"/>
      <c r="AC26" s="8">
        <f t="shared" si="10"/>
        <v>0</v>
      </c>
      <c r="AD26" s="8"/>
      <c r="AE26" s="8">
        <f t="shared" si="11"/>
        <v>0</v>
      </c>
    </row>
    <row r="27" spans="1:31" ht="13.5" customHeight="1" x14ac:dyDescent="0.25">
      <c r="A27" s="1"/>
      <c r="B27" s="2" t="s">
        <v>14</v>
      </c>
      <c r="C27" s="2" t="s">
        <v>10</v>
      </c>
      <c r="D27" s="2" t="s">
        <v>15</v>
      </c>
      <c r="G27" s="265"/>
      <c r="H27" s="8"/>
      <c r="I27" s="8">
        <f t="shared" si="0"/>
        <v>0</v>
      </c>
      <c r="J27" s="8"/>
      <c r="K27" s="8">
        <f t="shared" si="1"/>
        <v>0</v>
      </c>
      <c r="L27" s="8"/>
      <c r="M27" s="8">
        <f t="shared" si="2"/>
        <v>0</v>
      </c>
      <c r="N27" s="8"/>
      <c r="O27" s="8">
        <f t="shared" si="3"/>
        <v>0</v>
      </c>
      <c r="P27" s="8"/>
      <c r="Q27" s="8">
        <f t="shared" si="4"/>
        <v>0</v>
      </c>
      <c r="R27" s="8"/>
      <c r="S27" s="8">
        <f t="shared" si="5"/>
        <v>0</v>
      </c>
      <c r="T27" s="8"/>
      <c r="U27" s="8">
        <f t="shared" si="6"/>
        <v>0</v>
      </c>
      <c r="V27" s="8"/>
      <c r="W27" s="8">
        <f t="shared" si="7"/>
        <v>0</v>
      </c>
      <c r="X27" s="8"/>
      <c r="Y27" s="8">
        <f t="shared" si="8"/>
        <v>0</v>
      </c>
      <c r="Z27" s="8"/>
      <c r="AA27" s="8">
        <f t="shared" si="9"/>
        <v>0</v>
      </c>
      <c r="AB27" s="8"/>
      <c r="AC27" s="8">
        <f t="shared" si="10"/>
        <v>0</v>
      </c>
      <c r="AD27" s="8"/>
      <c r="AE27" s="8">
        <f t="shared" si="11"/>
        <v>0</v>
      </c>
    </row>
    <row r="28" spans="1:31" ht="13.5" customHeight="1" x14ac:dyDescent="0.25">
      <c r="A28" s="1"/>
      <c r="B28" s="2" t="s">
        <v>6</v>
      </c>
      <c r="C28" s="2" t="s">
        <v>15</v>
      </c>
      <c r="D28" s="2" t="s">
        <v>14</v>
      </c>
      <c r="G28" s="265"/>
      <c r="H28" s="8"/>
      <c r="I28" s="8">
        <f t="shared" si="0"/>
        <v>0</v>
      </c>
      <c r="J28" s="8"/>
      <c r="K28" s="8">
        <f t="shared" si="1"/>
        <v>0</v>
      </c>
      <c r="L28" s="8"/>
      <c r="M28" s="8">
        <f t="shared" si="2"/>
        <v>0</v>
      </c>
      <c r="N28" s="8"/>
      <c r="O28" s="8">
        <f t="shared" si="3"/>
        <v>0</v>
      </c>
      <c r="P28" s="8"/>
      <c r="Q28" s="8">
        <f t="shared" si="4"/>
        <v>0</v>
      </c>
      <c r="R28" s="8"/>
      <c r="S28" s="8">
        <f t="shared" si="5"/>
        <v>0</v>
      </c>
      <c r="T28" s="8"/>
      <c r="U28" s="8">
        <f t="shared" si="6"/>
        <v>0</v>
      </c>
      <c r="V28" s="8"/>
      <c r="W28" s="8">
        <f t="shared" si="7"/>
        <v>0</v>
      </c>
      <c r="X28" s="8"/>
      <c r="Y28" s="8">
        <f t="shared" si="8"/>
        <v>0</v>
      </c>
      <c r="Z28" s="8"/>
      <c r="AA28" s="8">
        <f t="shared" si="9"/>
        <v>0</v>
      </c>
      <c r="AB28" s="8"/>
      <c r="AC28" s="8">
        <f t="shared" si="10"/>
        <v>0</v>
      </c>
      <c r="AD28" s="8"/>
      <c r="AE28" s="8">
        <f t="shared" si="11"/>
        <v>0</v>
      </c>
    </row>
    <row r="29" spans="1:31" ht="13.5" customHeight="1" x14ac:dyDescent="0.25">
      <c r="A29" s="1"/>
      <c r="B29" s="3" t="s">
        <v>16</v>
      </c>
      <c r="C29" s="2" t="s">
        <v>14</v>
      </c>
      <c r="D29" s="2" t="s">
        <v>6</v>
      </c>
      <c r="G29" s="266"/>
      <c r="H29" s="8"/>
      <c r="I29" s="8">
        <f t="shared" si="0"/>
        <v>0</v>
      </c>
      <c r="J29" s="8"/>
      <c r="K29" s="8">
        <f t="shared" si="1"/>
        <v>0</v>
      </c>
      <c r="L29" s="8"/>
      <c r="M29" s="8">
        <f t="shared" si="2"/>
        <v>0</v>
      </c>
      <c r="N29" s="8"/>
      <c r="O29" s="8">
        <f t="shared" si="3"/>
        <v>0</v>
      </c>
      <c r="P29" s="8"/>
      <c r="Q29" s="8">
        <f t="shared" si="4"/>
        <v>0</v>
      </c>
      <c r="R29" s="8"/>
      <c r="S29" s="8">
        <f t="shared" si="5"/>
        <v>0</v>
      </c>
      <c r="T29" s="8"/>
      <c r="U29" s="8">
        <f t="shared" si="6"/>
        <v>0</v>
      </c>
      <c r="V29" s="8"/>
      <c r="W29" s="8">
        <f t="shared" si="7"/>
        <v>0</v>
      </c>
      <c r="X29" s="8"/>
      <c r="Y29" s="8">
        <f t="shared" si="8"/>
        <v>0</v>
      </c>
      <c r="Z29" s="8"/>
      <c r="AA29" s="8">
        <f t="shared" si="9"/>
        <v>0</v>
      </c>
      <c r="AB29" s="8"/>
      <c r="AC29" s="8">
        <f t="shared" si="10"/>
        <v>0</v>
      </c>
      <c r="AD29" s="8"/>
      <c r="AE29" s="8">
        <f t="shared" si="11"/>
        <v>0</v>
      </c>
    </row>
    <row r="30" spans="1:31" ht="13.5" customHeight="1" x14ac:dyDescent="0.25">
      <c r="B30" s="3" t="s">
        <v>18</v>
      </c>
      <c r="C30" s="2" t="s">
        <v>20</v>
      </c>
      <c r="D30" s="2" t="s">
        <v>16</v>
      </c>
      <c r="G30" s="6" t="s">
        <v>3</v>
      </c>
      <c r="H30" s="7">
        <f>SUM(I3:I29)</f>
        <v>0</v>
      </c>
      <c r="I30" s="7"/>
      <c r="J30" s="7">
        <f>SUM(K3:K29)</f>
        <v>2</v>
      </c>
      <c r="K30" s="7"/>
      <c r="L30" s="7">
        <f>SUM(M3:M29)</f>
        <v>5</v>
      </c>
      <c r="M30" s="7"/>
      <c r="N30" s="7">
        <f>SUM(O3:O29)</f>
        <v>10</v>
      </c>
      <c r="O30" s="7"/>
      <c r="P30" s="7">
        <f>SUM(Q3:Q29)</f>
        <v>7</v>
      </c>
      <c r="Q30" s="7"/>
      <c r="R30" s="7">
        <f>SUM(S3:S29)</f>
        <v>11</v>
      </c>
      <c r="S30" s="7"/>
      <c r="T30" s="7">
        <f>SUM(U3:U29)</f>
        <v>11</v>
      </c>
      <c r="U30" s="7"/>
      <c r="V30" s="7">
        <f>SUM(W3:W29)</f>
        <v>16</v>
      </c>
      <c r="W30" s="7"/>
      <c r="X30" s="7">
        <f>SUM(Y3:Y29)</f>
        <v>15</v>
      </c>
      <c r="Y30" s="7"/>
      <c r="Z30" s="7">
        <f>SUM(AA3:AA29)</f>
        <v>15</v>
      </c>
      <c r="AA30" s="7"/>
      <c r="AB30" s="7">
        <f>SUM(AC3:AC29)</f>
        <v>14</v>
      </c>
      <c r="AC30" s="7"/>
      <c r="AD30" s="7">
        <f>SUM(AE3:AE29)</f>
        <v>20</v>
      </c>
    </row>
    <row r="31" spans="1:31" ht="13.5" customHeight="1" x14ac:dyDescent="0.25">
      <c r="B31" s="3" t="s">
        <v>17</v>
      </c>
      <c r="C31" s="3" t="s">
        <v>16</v>
      </c>
      <c r="D31" s="2" t="s">
        <v>18</v>
      </c>
      <c r="G31" s="4"/>
      <c r="H31" s="4"/>
      <c r="I31" s="4"/>
      <c r="J31" s="4"/>
      <c r="K31" s="4"/>
      <c r="L31" s="4"/>
      <c r="M31" s="4"/>
      <c r="N31" s="4"/>
    </row>
    <row r="32" spans="1:31" ht="13.5" customHeight="1" x14ac:dyDescent="0.25">
      <c r="B32" s="3"/>
      <c r="C32" s="3" t="s">
        <v>18</v>
      </c>
      <c r="D32" s="2" t="s">
        <v>17</v>
      </c>
      <c r="F32" s="9"/>
      <c r="G32" s="4"/>
      <c r="H32" s="4"/>
      <c r="I32" s="4"/>
      <c r="J32" s="4"/>
      <c r="K32" s="4"/>
      <c r="L32" s="4"/>
      <c r="M32" s="4"/>
      <c r="N32" s="4"/>
    </row>
    <row r="33" spans="1:15" s="9" customFormat="1" ht="13.5" customHeight="1" x14ac:dyDescent="0.25">
      <c r="B33" s="3"/>
      <c r="C33" s="3" t="s">
        <v>17</v>
      </c>
      <c r="D33" s="2" t="s">
        <v>22</v>
      </c>
      <c r="G33" s="5"/>
      <c r="H33" s="5"/>
      <c r="I33" s="5"/>
      <c r="J33" s="5"/>
      <c r="K33" s="5"/>
      <c r="L33" s="5"/>
      <c r="M33" s="5"/>
      <c r="N33" s="5"/>
    </row>
    <row r="34" spans="1:15" s="9" customFormat="1" ht="13.5" customHeight="1" x14ac:dyDescent="0.25">
      <c r="B34" s="3"/>
      <c r="C34" s="3" t="s">
        <v>19</v>
      </c>
      <c r="D34" s="2" t="s">
        <v>23</v>
      </c>
      <c r="G34" s="5"/>
      <c r="H34" s="5"/>
      <c r="I34" s="5"/>
      <c r="J34" s="5"/>
      <c r="K34" s="5"/>
      <c r="L34" s="5"/>
      <c r="M34" s="5"/>
      <c r="N34" s="5"/>
    </row>
    <row r="35" spans="1:15" s="9" customFormat="1" ht="13.5" customHeight="1" x14ac:dyDescent="0.25">
      <c r="B35" s="3"/>
      <c r="C35" s="3" t="s">
        <v>22</v>
      </c>
      <c r="D35" s="2" t="s">
        <v>19</v>
      </c>
      <c r="G35" s="5"/>
      <c r="H35" s="5"/>
      <c r="I35" s="5"/>
      <c r="J35" s="5"/>
      <c r="K35" s="5"/>
      <c r="L35" s="5"/>
      <c r="M35" s="5"/>
      <c r="N35" s="5"/>
    </row>
    <row r="36" spans="1:15" s="9" customFormat="1" ht="13.5" customHeight="1" x14ac:dyDescent="0.25">
      <c r="B36" s="3"/>
      <c r="C36" s="3"/>
      <c r="D36" s="2" t="s">
        <v>20</v>
      </c>
      <c r="G36" s="5"/>
      <c r="H36" s="5"/>
      <c r="I36" s="5"/>
      <c r="J36" s="5"/>
      <c r="K36" s="5"/>
      <c r="L36" s="5"/>
      <c r="M36" s="5"/>
      <c r="N36" s="5"/>
    </row>
    <row r="37" spans="1:15" ht="13.5" customHeight="1" x14ac:dyDescent="0.25">
      <c r="B37" s="3" t="s">
        <v>21</v>
      </c>
      <c r="C37" s="3" t="s">
        <v>21</v>
      </c>
      <c r="D37" s="2" t="s">
        <v>21</v>
      </c>
      <c r="F37" s="9"/>
      <c r="G37" s="4"/>
      <c r="H37" s="4"/>
      <c r="I37" s="4"/>
      <c r="J37" s="4"/>
      <c r="K37" s="4"/>
      <c r="L37" s="4"/>
      <c r="M37" s="4"/>
      <c r="N37" s="4"/>
      <c r="O37" s="1">
        <f>IFERROR(VLOOKUP(V3,$B$3:$C$20,2,FALSE),0)</f>
        <v>4</v>
      </c>
    </row>
    <row r="38" spans="1:15" ht="13.5" customHeight="1" x14ac:dyDescent="0.25">
      <c r="G38" s="4"/>
      <c r="H38" s="4"/>
      <c r="I38" s="4"/>
      <c r="J38" s="4"/>
      <c r="K38" s="4"/>
      <c r="L38" s="4"/>
      <c r="M38" s="4"/>
      <c r="N38" s="4"/>
      <c r="O38" s="1">
        <f>IFERROR(VLOOKUP(V5,$B$3:$C$20,2,FALSE),0)</f>
        <v>6</v>
      </c>
    </row>
    <row r="39" spans="1:15" ht="13.5" customHeight="1" x14ac:dyDescent="0.25">
      <c r="B39" s="6" t="s">
        <v>1</v>
      </c>
      <c r="C39" s="6" t="s">
        <v>4</v>
      </c>
      <c r="G39" s="4"/>
      <c r="H39" s="4"/>
      <c r="I39" s="4"/>
      <c r="J39" s="4"/>
      <c r="K39" s="4"/>
      <c r="L39" s="4"/>
      <c r="M39" s="4"/>
      <c r="N39" s="4"/>
      <c r="O39" s="1">
        <f>IFERROR(VLOOKUP(V6,$B$3:$C$20,2,FALSE),0)</f>
        <v>2</v>
      </c>
    </row>
    <row r="40" spans="1:15" ht="13.5" customHeight="1" x14ac:dyDescent="0.25">
      <c r="A40" s="4"/>
      <c r="B40" s="6">
        <v>1</v>
      </c>
      <c r="C40" s="7">
        <f>H30</f>
        <v>0</v>
      </c>
      <c r="G40" s="4"/>
      <c r="H40" s="4"/>
      <c r="I40" s="4"/>
      <c r="J40" s="4"/>
      <c r="K40" s="4"/>
      <c r="L40" s="4"/>
      <c r="M40" s="4"/>
      <c r="N40" s="4"/>
      <c r="O40" s="1">
        <f>IFERROR(VLOOKUP(V8,$B$3:$C$20,2,FALSE),0)</f>
        <v>0</v>
      </c>
    </row>
    <row r="41" spans="1:15" ht="13.5" customHeight="1" x14ac:dyDescent="0.25">
      <c r="A41" s="4"/>
      <c r="B41" s="6">
        <v>2</v>
      </c>
      <c r="C41" s="7">
        <f>J30</f>
        <v>2</v>
      </c>
      <c r="G41" s="4"/>
      <c r="H41" s="4"/>
      <c r="I41" s="4"/>
      <c r="J41" s="4"/>
      <c r="K41" s="4"/>
      <c r="L41" s="4"/>
      <c r="M41" s="4"/>
      <c r="N41" s="4"/>
      <c r="O41" s="1">
        <f>IFERROR(VLOOKUP(V10,$B$3:$C$20,2,FALSE),0)</f>
        <v>0</v>
      </c>
    </row>
    <row r="42" spans="1:15" ht="13.5" customHeight="1" x14ac:dyDescent="0.25">
      <c r="A42" s="4"/>
      <c r="B42" s="6">
        <v>3</v>
      </c>
      <c r="C42" s="7">
        <f>L30</f>
        <v>5</v>
      </c>
      <c r="G42" s="4"/>
      <c r="H42" s="4"/>
      <c r="I42" s="4"/>
      <c r="J42" s="4"/>
      <c r="K42" s="4"/>
      <c r="L42" s="4"/>
      <c r="M42" s="4"/>
      <c r="N42" s="4"/>
      <c r="O42" s="1">
        <f>IFERROR(VLOOKUP(V11,$B$3:$C$20,2,FALSE),0)</f>
        <v>0</v>
      </c>
    </row>
    <row r="43" spans="1:15" ht="13.5" customHeight="1" x14ac:dyDescent="0.25">
      <c r="A43" s="4"/>
      <c r="B43" s="6">
        <v>4</v>
      </c>
      <c r="C43" s="7">
        <f>N30</f>
        <v>10</v>
      </c>
      <c r="G43" s="4"/>
      <c r="H43" s="4"/>
      <c r="I43" s="4"/>
      <c r="J43" s="4"/>
      <c r="K43" s="4"/>
      <c r="L43" s="4"/>
      <c r="M43" s="4"/>
      <c r="N43" s="4"/>
      <c r="O43" s="1">
        <f>IFERROR(VLOOKUP(V20,$B$3:$C$20,2,FALSE),0)</f>
        <v>0</v>
      </c>
    </row>
    <row r="44" spans="1:15" ht="13.5" customHeight="1" x14ac:dyDescent="0.25">
      <c r="A44" s="4"/>
      <c r="B44" s="6">
        <v>5</v>
      </c>
      <c r="C44" s="7">
        <f>P30</f>
        <v>7</v>
      </c>
      <c r="G44" s="4"/>
      <c r="H44" s="4"/>
      <c r="I44" s="4"/>
      <c r="J44" s="4"/>
      <c r="K44" s="4"/>
      <c r="L44" s="4"/>
      <c r="M44" s="4"/>
      <c r="N44" s="4"/>
      <c r="O44" s="1">
        <f>IFERROR(VLOOKUP(V21,$B$3:$C$20,2,FALSE),0)</f>
        <v>0</v>
      </c>
    </row>
    <row r="45" spans="1:15" ht="13.5" customHeight="1" x14ac:dyDescent="0.25">
      <c r="A45" s="4"/>
      <c r="B45" s="6">
        <v>6</v>
      </c>
      <c r="C45" s="7">
        <f>R30</f>
        <v>11</v>
      </c>
      <c r="G45" s="4"/>
      <c r="H45" s="4"/>
      <c r="I45" s="4"/>
      <c r="J45" s="4"/>
      <c r="K45" s="4"/>
      <c r="L45" s="4"/>
      <c r="M45" s="4"/>
      <c r="N45" s="4"/>
      <c r="O45" s="1">
        <f>IFERROR(VLOOKUP(V22,$B$3:$C$20,2,FALSE),0)</f>
        <v>0</v>
      </c>
    </row>
    <row r="46" spans="1:15" ht="13.5" customHeight="1" x14ac:dyDescent="0.25">
      <c r="A46" s="4"/>
      <c r="B46" s="6">
        <v>7</v>
      </c>
      <c r="C46" s="7">
        <f>T30</f>
        <v>11</v>
      </c>
      <c r="G46" s="4"/>
      <c r="H46" s="4"/>
      <c r="I46" s="4"/>
      <c r="J46" s="4"/>
      <c r="K46" s="4"/>
      <c r="L46" s="4"/>
      <c r="M46" s="4"/>
      <c r="N46" s="4"/>
      <c r="O46" s="1"/>
    </row>
    <row r="47" spans="1:15" ht="13.5" customHeight="1" x14ac:dyDescent="0.25">
      <c r="A47" s="4"/>
      <c r="B47" s="6">
        <v>8</v>
      </c>
      <c r="C47" s="7">
        <f>V30</f>
        <v>16</v>
      </c>
      <c r="G47" s="4"/>
      <c r="H47" s="4"/>
      <c r="I47" s="4"/>
      <c r="J47" s="4"/>
      <c r="K47" s="4"/>
      <c r="L47" s="4"/>
      <c r="M47" s="4"/>
      <c r="N47" s="4"/>
      <c r="O47" s="1">
        <f>IFERROR(VLOOKUP(V23,$B$3:$C$20,2,FALSE),0)</f>
        <v>0</v>
      </c>
    </row>
    <row r="48" spans="1:15" ht="13.5" customHeight="1" x14ac:dyDescent="0.25">
      <c r="A48" s="4"/>
      <c r="B48" s="6">
        <v>9</v>
      </c>
      <c r="C48" s="7">
        <f>X30</f>
        <v>15</v>
      </c>
      <c r="G48" s="4"/>
      <c r="H48" s="4"/>
      <c r="I48" s="4"/>
      <c r="J48" s="4"/>
      <c r="K48" s="4"/>
      <c r="L48" s="4"/>
      <c r="M48" s="4"/>
      <c r="N48" s="4"/>
      <c r="O48" s="1">
        <f>IFERROR(VLOOKUP(V29,$B$3:$C$20,2,FALSE),0)</f>
        <v>0</v>
      </c>
    </row>
    <row r="49" spans="1:15" ht="13.5" customHeight="1" x14ac:dyDescent="0.25">
      <c r="A49" s="4"/>
      <c r="B49" s="6">
        <v>10</v>
      </c>
      <c r="C49" s="7">
        <f>Z30</f>
        <v>15</v>
      </c>
      <c r="G49" s="4"/>
      <c r="H49" s="4"/>
      <c r="I49" s="4"/>
      <c r="J49" s="4"/>
      <c r="K49" s="4"/>
      <c r="L49" s="4"/>
      <c r="M49" s="4"/>
      <c r="N49" s="4"/>
    </row>
    <row r="50" spans="1:15" ht="13.5" customHeight="1" x14ac:dyDescent="0.25">
      <c r="A50" s="4"/>
      <c r="B50" s="6">
        <v>11</v>
      </c>
      <c r="C50" s="7">
        <f>AB30</f>
        <v>14</v>
      </c>
      <c r="G50" s="4"/>
      <c r="H50" s="4"/>
      <c r="I50" s="4"/>
      <c r="J50" s="4"/>
      <c r="K50" s="4"/>
      <c r="L50" s="4"/>
      <c r="M50" s="4"/>
      <c r="N50" s="4"/>
    </row>
    <row r="51" spans="1:15" ht="13.5" customHeight="1" x14ac:dyDescent="0.25">
      <c r="A51" s="4"/>
      <c r="B51" s="6">
        <v>12</v>
      </c>
      <c r="C51" s="7">
        <f>AD30</f>
        <v>20</v>
      </c>
      <c r="G51" s="4"/>
      <c r="H51" s="4"/>
      <c r="I51" s="4"/>
      <c r="J51" s="4"/>
      <c r="K51" s="4"/>
      <c r="L51" s="4"/>
      <c r="M51" s="4"/>
      <c r="N51" s="4"/>
    </row>
    <row r="52" spans="1:15" ht="13.5" customHeight="1" x14ac:dyDescent="0.25">
      <c r="A52" s="4"/>
      <c r="G52" s="4"/>
      <c r="H52" s="4"/>
      <c r="I52" s="4"/>
      <c r="J52" s="4"/>
      <c r="K52" s="4"/>
      <c r="L52" s="4"/>
      <c r="M52" s="4"/>
      <c r="N52" s="4"/>
      <c r="O52" s="1">
        <f>IFERROR(VLOOKUP(AD3,$B$3:$C$20,2,FALSE),0)</f>
        <v>4</v>
      </c>
    </row>
    <row r="53" spans="1:15" ht="12.5" x14ac:dyDescent="0.25">
      <c r="G53" s="4"/>
      <c r="H53" s="4"/>
      <c r="I53" s="4"/>
      <c r="J53" s="4"/>
      <c r="K53" s="4"/>
      <c r="L53" s="4"/>
      <c r="M53" s="4"/>
      <c r="N53" s="4"/>
      <c r="O53" s="1">
        <f>IFERROR(VLOOKUP(AD5,$B$3:$C$20,2,FALSE),0)</f>
        <v>6</v>
      </c>
    </row>
    <row r="54" spans="1:15" ht="12.5" x14ac:dyDescent="0.25">
      <c r="G54" s="4"/>
      <c r="H54" s="4"/>
      <c r="I54" s="4"/>
      <c r="J54" s="4"/>
      <c r="K54" s="4"/>
      <c r="L54" s="4"/>
      <c r="M54" s="4"/>
      <c r="N54" s="4"/>
      <c r="O54" s="1">
        <f>IFERROR(VLOOKUP(AD6,$B$3:$C$20,2,FALSE),0)</f>
        <v>4</v>
      </c>
    </row>
  </sheetData>
  <mergeCells count="2">
    <mergeCell ref="G3:G29"/>
    <mergeCell ref="B22:D22"/>
  </mergeCells>
  <dataValidations count="4">
    <dataValidation type="list" allowBlank="1" sqref="A38 A25:D37 B24:D24" xr:uid="{00000000-0002-0000-0000-000000000000}">
      <formula1>$B$3:$B$20</formula1>
    </dataValidation>
    <dataValidation type="list" allowBlank="1" sqref="N3:N29 L3:L29 J3:J29 H3:H29" xr:uid="{00000000-0002-0000-0000-000001000000}">
      <formula1>World1</formula1>
    </dataValidation>
    <dataValidation type="list" allowBlank="1" sqref="AD3:AD29 AB3:AB29 Z3:Z29 X3:X29" xr:uid="{00000000-0002-0000-0000-000002000000}">
      <formula1>World3</formula1>
    </dataValidation>
    <dataValidation type="list" allowBlank="1" sqref="V3:V29 T3:T29 R3:R29 P3:P29" xr:uid="{00000000-0002-0000-0000-000003000000}">
      <formula1>World2</formula1>
    </dataValidation>
  </dataValidation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5DD65-C2B7-48B1-95E1-C74520359A2F}">
  <dimension ref="A1:BD990"/>
  <sheetViews>
    <sheetView topLeftCell="A4" zoomScale="60" zoomScaleNormal="60" workbookViewId="0">
      <selection activeCell="Y14" sqref="Y14"/>
    </sheetView>
  </sheetViews>
  <sheetFormatPr defaultColWidth="14.453125" defaultRowHeight="15.75" customHeight="1" x14ac:dyDescent="0.25"/>
  <cols>
    <col min="1" max="1" width="3.54296875" style="40" customWidth="1"/>
    <col min="2" max="43" width="3.453125" style="40" customWidth="1"/>
    <col min="44" max="45" width="14.453125" style="40"/>
    <col min="46" max="46" width="29" style="40" customWidth="1"/>
    <col min="47" max="47" width="15.453125" style="40" customWidth="1"/>
    <col min="48" max="16384" width="14.453125" style="40"/>
  </cols>
  <sheetData>
    <row r="1" spans="1:56" ht="15.75" customHeight="1" thickBot="1" x14ac:dyDescent="0.3"/>
    <row r="2" spans="1:56" ht="15.75" customHeight="1" x14ac:dyDescent="0.25">
      <c r="B2" s="129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1"/>
    </row>
    <row r="3" spans="1:56" ht="15.75" customHeight="1" thickBot="1" x14ac:dyDescent="0.3">
      <c r="B3" s="132"/>
      <c r="C3" s="52"/>
      <c r="D3" s="52"/>
      <c r="E3" s="52"/>
      <c r="F3" s="52"/>
      <c r="G3" s="52"/>
      <c r="H3" s="274" t="s">
        <v>112</v>
      </c>
      <c r="I3" s="274"/>
      <c r="J3" s="274"/>
      <c r="K3" s="274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133"/>
    </row>
    <row r="4" spans="1:56" ht="14.25" customHeight="1" x14ac:dyDescent="0.35">
      <c r="A4" s="21"/>
      <c r="B4" s="134"/>
      <c r="C4" s="135"/>
      <c r="D4" s="52"/>
      <c r="E4" s="52"/>
      <c r="F4" s="52"/>
      <c r="G4" s="52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4"/>
      <c r="AB4" s="274"/>
      <c r="AC4" s="274"/>
      <c r="AD4" s="274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129"/>
      <c r="AT4" s="174" t="s">
        <v>25</v>
      </c>
      <c r="AU4" s="174" t="s">
        <v>26</v>
      </c>
      <c r="AV4" s="174" t="s">
        <v>27</v>
      </c>
      <c r="AW4" s="175" t="s">
        <v>28</v>
      </c>
      <c r="AX4" s="52"/>
      <c r="AY4" s="23" t="s">
        <v>29</v>
      </c>
      <c r="AZ4" s="52"/>
      <c r="BA4" s="53"/>
      <c r="BB4" s="133"/>
    </row>
    <row r="5" spans="1:56" ht="14.25" customHeight="1" x14ac:dyDescent="0.35">
      <c r="A5" s="21"/>
      <c r="B5" s="134"/>
      <c r="C5" s="135"/>
      <c r="D5" s="52"/>
      <c r="E5" s="52"/>
      <c r="F5" s="52"/>
      <c r="G5" s="52"/>
      <c r="H5" s="205"/>
      <c r="I5" s="205"/>
      <c r="J5" s="205"/>
      <c r="K5" s="205"/>
      <c r="L5" s="205"/>
      <c r="M5" s="205"/>
      <c r="N5" s="205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202"/>
      <c r="AT5" s="24" t="s">
        <v>98</v>
      </c>
      <c r="AU5" s="25" t="s">
        <v>99</v>
      </c>
      <c r="AV5" s="25">
        <f>COUNTIF($C$8:$AP$29,"PS")</f>
        <v>3</v>
      </c>
      <c r="AW5" s="177">
        <f>(AV5/$AV$28)*100</f>
        <v>1.8072289156626504</v>
      </c>
      <c r="AX5" s="52"/>
      <c r="AY5" s="25" t="s">
        <v>31</v>
      </c>
      <c r="AZ5" s="52"/>
      <c r="BA5" s="53"/>
      <c r="BB5" s="133"/>
    </row>
    <row r="6" spans="1:56" ht="14.25" customHeight="1" x14ac:dyDescent="0.35">
      <c r="A6" s="21"/>
      <c r="B6" s="13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125"/>
      <c r="AR6" s="52"/>
      <c r="AS6" s="178"/>
      <c r="AT6" s="24" t="s">
        <v>30</v>
      </c>
      <c r="AU6" s="25" t="s">
        <v>82</v>
      </c>
      <c r="AV6" s="25">
        <f>COUNTIF($C$8:$AP$29,"UI")</f>
        <v>18</v>
      </c>
      <c r="AW6" s="177">
        <f>(AV6/$AV$28)*100</f>
        <v>10.843373493975903</v>
      </c>
      <c r="AX6" s="52"/>
      <c r="AY6" s="25" t="s">
        <v>31</v>
      </c>
      <c r="AZ6" s="52"/>
      <c r="BA6" s="52"/>
      <c r="BB6" s="133"/>
    </row>
    <row r="7" spans="1:56" ht="14.25" customHeight="1" x14ac:dyDescent="0.35">
      <c r="A7" s="21"/>
      <c r="B7" s="138"/>
      <c r="C7" s="139">
        <v>1</v>
      </c>
      <c r="D7" s="139">
        <v>2</v>
      </c>
      <c r="E7" s="139">
        <v>3</v>
      </c>
      <c r="F7" s="139">
        <v>4</v>
      </c>
      <c r="G7" s="139">
        <v>5</v>
      </c>
      <c r="H7" s="139">
        <v>6</v>
      </c>
      <c r="I7" s="139">
        <v>7</v>
      </c>
      <c r="J7" s="139">
        <v>8</v>
      </c>
      <c r="K7" s="139">
        <v>9</v>
      </c>
      <c r="L7" s="139">
        <v>10</v>
      </c>
      <c r="M7" s="139">
        <v>11</v>
      </c>
      <c r="N7" s="139">
        <v>12</v>
      </c>
      <c r="O7" s="139">
        <v>13</v>
      </c>
      <c r="P7" s="139">
        <v>14</v>
      </c>
      <c r="Q7" s="139">
        <v>15</v>
      </c>
      <c r="R7" s="139">
        <v>16</v>
      </c>
      <c r="S7" s="139">
        <v>17</v>
      </c>
      <c r="T7" s="139">
        <v>18</v>
      </c>
      <c r="U7" s="139">
        <v>19</v>
      </c>
      <c r="V7" s="139">
        <v>20</v>
      </c>
      <c r="W7" s="139">
        <v>21</v>
      </c>
      <c r="X7" s="139">
        <v>22</v>
      </c>
      <c r="Y7" s="139">
        <v>23</v>
      </c>
      <c r="Z7" s="139">
        <v>24</v>
      </c>
      <c r="AA7" s="139">
        <v>25</v>
      </c>
      <c r="AB7" s="139">
        <v>26</v>
      </c>
      <c r="AC7" s="139">
        <v>27</v>
      </c>
      <c r="AD7" s="139">
        <v>28</v>
      </c>
      <c r="AE7" s="139">
        <v>29</v>
      </c>
      <c r="AF7" s="139">
        <v>30</v>
      </c>
      <c r="AG7" s="139">
        <v>31</v>
      </c>
      <c r="AH7" s="139">
        <v>32</v>
      </c>
      <c r="AI7" s="139">
        <v>33</v>
      </c>
      <c r="AJ7" s="139">
        <v>34</v>
      </c>
      <c r="AK7" s="139">
        <v>35</v>
      </c>
      <c r="AL7" s="139">
        <v>36</v>
      </c>
      <c r="AM7" s="139">
        <v>37</v>
      </c>
      <c r="AN7" s="139">
        <v>38</v>
      </c>
      <c r="AO7" s="139">
        <v>39</v>
      </c>
      <c r="AP7" s="139">
        <v>40</v>
      </c>
      <c r="AQ7" s="140"/>
      <c r="AR7" s="52"/>
      <c r="AS7" s="179"/>
      <c r="AT7" s="24" t="s">
        <v>83</v>
      </c>
      <c r="AU7" s="25" t="s">
        <v>84</v>
      </c>
      <c r="AV7" s="25">
        <f>COUNTIF($C$8:$AP$29,"LEx")</f>
        <v>6</v>
      </c>
      <c r="AW7" s="177">
        <f t="shared" ref="AW7:AW26" si="0">(AV7/$AV$28)*100</f>
        <v>3.6144578313253009</v>
      </c>
      <c r="AX7" s="52"/>
      <c r="AY7" s="25" t="s">
        <v>31</v>
      </c>
      <c r="AZ7" s="52"/>
      <c r="BA7" s="52"/>
      <c r="BB7" s="133"/>
    </row>
    <row r="8" spans="1:56" ht="14.25" customHeight="1" x14ac:dyDescent="0.35">
      <c r="A8" s="21"/>
      <c r="B8" s="138">
        <v>1</v>
      </c>
      <c r="C8" s="56" t="s">
        <v>82</v>
      </c>
      <c r="D8" s="56" t="s">
        <v>82</v>
      </c>
      <c r="E8" s="56" t="s">
        <v>82</v>
      </c>
      <c r="F8" s="56" t="s">
        <v>82</v>
      </c>
      <c r="G8" s="56" t="s">
        <v>82</v>
      </c>
      <c r="H8" s="56" t="s">
        <v>82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9"/>
      <c r="AJ8" s="47"/>
      <c r="AK8" s="47"/>
      <c r="AL8" s="47"/>
      <c r="AM8" s="47"/>
      <c r="AN8" s="230"/>
      <c r="AO8" s="230"/>
      <c r="AP8" s="230"/>
      <c r="AQ8" s="140"/>
      <c r="AR8" s="52"/>
      <c r="AS8" s="180"/>
      <c r="AT8" s="25" t="s">
        <v>64</v>
      </c>
      <c r="AU8" s="25" t="s">
        <v>41</v>
      </c>
      <c r="AV8" s="25">
        <f>COUNTIF($C$8:$AP$29,"P")</f>
        <v>92</v>
      </c>
      <c r="AW8" s="177">
        <f t="shared" si="0"/>
        <v>55.421686746987952</v>
      </c>
      <c r="AX8" s="52"/>
      <c r="AY8" s="25" t="s">
        <v>35</v>
      </c>
      <c r="AZ8" s="52"/>
      <c r="BA8" s="52"/>
      <c r="BB8" s="133"/>
      <c r="BC8" s="52"/>
      <c r="BD8" s="52"/>
    </row>
    <row r="9" spans="1:56" ht="14.25" customHeight="1" x14ac:dyDescent="0.35">
      <c r="A9" s="21"/>
      <c r="B9" s="138">
        <v>2</v>
      </c>
      <c r="C9" s="56" t="s">
        <v>82</v>
      </c>
      <c r="D9" s="56" t="s">
        <v>82</v>
      </c>
      <c r="E9" s="56" t="s">
        <v>82</v>
      </c>
      <c r="F9" s="56" t="s">
        <v>82</v>
      </c>
      <c r="G9" s="56" t="s">
        <v>82</v>
      </c>
      <c r="H9" s="56" t="s">
        <v>82</v>
      </c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230"/>
      <c r="AN9" s="230"/>
      <c r="AO9" s="230"/>
      <c r="AP9" s="230"/>
      <c r="AQ9" s="140"/>
      <c r="AR9" s="52"/>
      <c r="AS9" s="181"/>
      <c r="AT9" s="25" t="s">
        <v>42</v>
      </c>
      <c r="AU9" s="25" t="s">
        <v>43</v>
      </c>
      <c r="AV9" s="25">
        <f>COUNTIF($C$8:$AP$29,"CrP")</f>
        <v>0</v>
      </c>
      <c r="AW9" s="177">
        <f t="shared" si="0"/>
        <v>0</v>
      </c>
      <c r="AX9" s="52"/>
      <c r="AY9" s="25" t="s">
        <v>44</v>
      </c>
      <c r="AZ9" s="52"/>
      <c r="BA9" s="52"/>
      <c r="BB9" s="133"/>
      <c r="BC9" s="53"/>
      <c r="BD9" s="52"/>
    </row>
    <row r="10" spans="1:56" ht="14.25" customHeight="1" x14ac:dyDescent="0.35">
      <c r="A10" s="21"/>
      <c r="B10" s="138">
        <v>3</v>
      </c>
      <c r="C10" s="56" t="s">
        <v>82</v>
      </c>
      <c r="D10" s="60" t="s">
        <v>82</v>
      </c>
      <c r="E10" s="60" t="s">
        <v>82</v>
      </c>
      <c r="F10" s="60" t="s">
        <v>82</v>
      </c>
      <c r="G10" s="60" t="s">
        <v>82</v>
      </c>
      <c r="H10" s="60" t="s">
        <v>82</v>
      </c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230"/>
      <c r="AN10" s="230"/>
      <c r="AO10" s="230"/>
      <c r="AP10" s="230"/>
      <c r="AQ10" s="140"/>
      <c r="AR10" s="52"/>
      <c r="AS10" s="182"/>
      <c r="AT10" s="25" t="s">
        <v>65</v>
      </c>
      <c r="AU10" s="25" t="s">
        <v>45</v>
      </c>
      <c r="AV10" s="25">
        <f>COUNTIF($C$8:$AP$29,"MPLR")</f>
        <v>4</v>
      </c>
      <c r="AW10" s="177">
        <f t="shared" si="0"/>
        <v>2.4096385542168677</v>
      </c>
      <c r="AX10" s="52"/>
      <c r="AY10" s="25" t="s">
        <v>44</v>
      </c>
      <c r="AZ10" s="52"/>
      <c r="BA10" s="52"/>
      <c r="BB10" s="133"/>
      <c r="BC10" s="51"/>
      <c r="BD10" s="52"/>
    </row>
    <row r="11" spans="1:56" ht="14.25" customHeight="1" x14ac:dyDescent="0.35">
      <c r="A11" s="21"/>
      <c r="B11" s="138">
        <v>4</v>
      </c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8"/>
      <c r="AB11" s="47"/>
      <c r="AC11" s="47"/>
      <c r="AD11" s="47"/>
      <c r="AE11" s="47"/>
      <c r="AF11" s="47"/>
      <c r="AG11" s="47"/>
      <c r="AH11" s="47"/>
      <c r="AI11" s="47"/>
      <c r="AJ11" s="117" t="s">
        <v>78</v>
      </c>
      <c r="AK11" s="118" t="s">
        <v>78</v>
      </c>
      <c r="AL11" s="118" t="s">
        <v>78</v>
      </c>
      <c r="AM11" s="230"/>
      <c r="AN11" s="103" t="s">
        <v>34</v>
      </c>
      <c r="AO11" s="104" t="s">
        <v>34</v>
      </c>
      <c r="AP11" s="230"/>
      <c r="AQ11" s="140"/>
      <c r="AR11" s="52"/>
      <c r="AS11" s="183"/>
      <c r="AT11" s="25" t="s">
        <v>66</v>
      </c>
      <c r="AU11" s="25" t="s">
        <v>46</v>
      </c>
      <c r="AV11" s="25">
        <f>COUNTIF($C$8:$AP$29,"MPUD")</f>
        <v>4</v>
      </c>
      <c r="AW11" s="177">
        <f t="shared" si="0"/>
        <v>2.4096385542168677</v>
      </c>
      <c r="AX11" s="52"/>
      <c r="AY11" s="25" t="s">
        <v>44</v>
      </c>
      <c r="AZ11" s="52"/>
      <c r="BA11" s="52"/>
      <c r="BB11" s="133"/>
      <c r="BC11" s="51"/>
      <c r="BD11" s="52"/>
    </row>
    <row r="12" spans="1:56" ht="15.5" x14ac:dyDescent="0.35">
      <c r="A12" s="21"/>
      <c r="B12" s="138">
        <v>5</v>
      </c>
      <c r="C12" s="47"/>
      <c r="D12" s="169" t="s">
        <v>99</v>
      </c>
      <c r="E12" s="58"/>
      <c r="F12" s="58"/>
      <c r="G12" s="47"/>
      <c r="H12" s="47"/>
      <c r="I12" s="47"/>
      <c r="J12" s="47"/>
      <c r="K12" s="47"/>
      <c r="L12" s="61"/>
      <c r="M12" s="61"/>
      <c r="N12" s="61"/>
      <c r="O12" s="58"/>
      <c r="P12" s="58"/>
      <c r="Q12" s="47"/>
      <c r="R12" s="47"/>
      <c r="S12" s="47"/>
      <c r="T12" s="47"/>
      <c r="U12" s="47"/>
      <c r="V12" s="47"/>
      <c r="W12" s="47"/>
      <c r="X12" s="47"/>
      <c r="Y12" s="47"/>
      <c r="Z12" s="58"/>
      <c r="AA12" s="58"/>
      <c r="AB12" s="47"/>
      <c r="AC12" s="47"/>
      <c r="AD12" s="47"/>
      <c r="AE12" s="47"/>
      <c r="AF12" s="47"/>
      <c r="AG12" s="47"/>
      <c r="AH12" s="47"/>
      <c r="AI12" s="47"/>
      <c r="AJ12" s="120" t="s">
        <v>78</v>
      </c>
      <c r="AK12" s="121" t="s">
        <v>78</v>
      </c>
      <c r="AL12" s="121" t="s">
        <v>78</v>
      </c>
      <c r="AM12" s="58"/>
      <c r="AN12" s="105" t="s">
        <v>34</v>
      </c>
      <c r="AO12" s="106" t="s">
        <v>34</v>
      </c>
      <c r="AP12" s="230"/>
      <c r="AQ12" s="140"/>
      <c r="AR12" s="52"/>
      <c r="AS12" s="184"/>
      <c r="AT12" s="25" t="s">
        <v>20</v>
      </c>
      <c r="AU12" s="25" t="s">
        <v>74</v>
      </c>
      <c r="AV12" s="25">
        <f>COUNTIF($C$8:$AP$29,"CP")</f>
        <v>0</v>
      </c>
      <c r="AW12" s="177">
        <f t="shared" si="0"/>
        <v>0</v>
      </c>
      <c r="AX12" s="52"/>
      <c r="AY12" s="25" t="s">
        <v>44</v>
      </c>
      <c r="AZ12" s="52"/>
      <c r="BA12" s="52"/>
      <c r="BB12" s="133"/>
      <c r="BC12" s="51"/>
      <c r="BD12" s="52"/>
    </row>
    <row r="13" spans="1:56" ht="15.5" x14ac:dyDescent="0.35">
      <c r="A13" s="21"/>
      <c r="B13" s="138">
        <v>6</v>
      </c>
      <c r="C13" s="47"/>
      <c r="D13" s="170" t="s">
        <v>99</v>
      </c>
      <c r="E13" s="58"/>
      <c r="F13" s="58"/>
      <c r="G13" s="47"/>
      <c r="H13" s="47"/>
      <c r="I13" s="47"/>
      <c r="J13" s="47"/>
      <c r="K13" s="47"/>
      <c r="L13" s="61"/>
      <c r="M13" s="61"/>
      <c r="N13" s="61"/>
      <c r="O13" s="58"/>
      <c r="P13" s="58"/>
      <c r="Q13" s="47"/>
      <c r="R13" s="47"/>
      <c r="S13" s="48"/>
      <c r="T13" s="47"/>
      <c r="U13" s="47"/>
      <c r="V13" s="47"/>
      <c r="W13" s="47"/>
      <c r="X13" s="47"/>
      <c r="Y13" s="47"/>
      <c r="Z13" s="58"/>
      <c r="AA13" s="58"/>
      <c r="AB13" s="47"/>
      <c r="AC13" s="47"/>
      <c r="AD13" s="47"/>
      <c r="AE13" s="47"/>
      <c r="AF13" s="47"/>
      <c r="AG13" s="47"/>
      <c r="AH13" s="47"/>
      <c r="AI13" s="47"/>
      <c r="AJ13" s="120" t="s">
        <v>78</v>
      </c>
      <c r="AK13" s="121" t="s">
        <v>78</v>
      </c>
      <c r="AL13" s="121" t="s">
        <v>78</v>
      </c>
      <c r="AM13" s="231"/>
      <c r="AN13" s="107" t="s">
        <v>34</v>
      </c>
      <c r="AO13" s="108" t="s">
        <v>34</v>
      </c>
      <c r="AP13" s="232"/>
      <c r="AQ13" s="140"/>
      <c r="AR13" s="52"/>
      <c r="AS13" s="185"/>
      <c r="AT13" s="25" t="s">
        <v>67</v>
      </c>
      <c r="AU13" s="25" t="s">
        <v>76</v>
      </c>
      <c r="AV13" s="25">
        <f>COUNTIF($C$8:$AP$29,"LDB")</f>
        <v>0</v>
      </c>
      <c r="AW13" s="177">
        <f t="shared" si="0"/>
        <v>0</v>
      </c>
      <c r="AX13" s="52"/>
      <c r="AY13" s="25" t="s">
        <v>44</v>
      </c>
      <c r="AZ13" s="52"/>
      <c r="BA13" s="52"/>
      <c r="BB13" s="133"/>
      <c r="BC13" s="51"/>
      <c r="BD13" s="52"/>
    </row>
    <row r="14" spans="1:56" ht="15.5" x14ac:dyDescent="0.35">
      <c r="A14" s="21"/>
      <c r="B14" s="138">
        <v>7</v>
      </c>
      <c r="C14" s="47"/>
      <c r="D14" s="171" t="s">
        <v>99</v>
      </c>
      <c r="E14" s="58"/>
      <c r="F14" s="58"/>
      <c r="G14" s="47"/>
      <c r="H14" s="47"/>
      <c r="I14" s="47"/>
      <c r="J14" s="47"/>
      <c r="K14" s="47"/>
      <c r="L14" s="61"/>
      <c r="M14" s="61"/>
      <c r="N14" s="61"/>
      <c r="O14" s="58"/>
      <c r="P14" s="58"/>
      <c r="Q14" s="47"/>
      <c r="R14" s="47"/>
      <c r="S14" s="47"/>
      <c r="T14" s="47"/>
      <c r="U14" s="47"/>
      <c r="V14" s="47"/>
      <c r="W14" s="47"/>
      <c r="X14" s="47"/>
      <c r="Y14" s="47"/>
      <c r="Z14" s="58"/>
      <c r="AA14" s="58"/>
      <c r="AB14" s="48"/>
      <c r="AC14" s="47"/>
      <c r="AD14" s="47"/>
      <c r="AE14" s="47"/>
      <c r="AF14" s="47"/>
      <c r="AG14" s="47"/>
      <c r="AH14" s="64" t="s">
        <v>41</v>
      </c>
      <c r="AI14" s="95" t="s">
        <v>41</v>
      </c>
      <c r="AJ14" s="95" t="s">
        <v>41</v>
      </c>
      <c r="AK14" s="95" t="s">
        <v>41</v>
      </c>
      <c r="AL14" s="95" t="s">
        <v>41</v>
      </c>
      <c r="AM14" s="96" t="s">
        <v>41</v>
      </c>
      <c r="AN14" s="96" t="s">
        <v>41</v>
      </c>
      <c r="AO14" s="96" t="s">
        <v>41</v>
      </c>
      <c r="AP14" s="102" t="s">
        <v>41</v>
      </c>
      <c r="AQ14" s="140"/>
      <c r="AR14" s="52"/>
      <c r="AS14" s="186"/>
      <c r="AT14" s="25" t="s">
        <v>52</v>
      </c>
      <c r="AU14" s="25" t="s">
        <v>77</v>
      </c>
      <c r="AV14" s="25">
        <f>COUNTIF($C$8:$AP$29,"LB")</f>
        <v>0</v>
      </c>
      <c r="AW14" s="177">
        <f t="shared" si="0"/>
        <v>0</v>
      </c>
      <c r="AX14" s="52"/>
      <c r="AY14" s="25" t="s">
        <v>44</v>
      </c>
      <c r="AZ14" s="52"/>
      <c r="BA14" s="52"/>
      <c r="BB14" s="133"/>
      <c r="BC14" s="51"/>
      <c r="BD14" s="52"/>
    </row>
    <row r="15" spans="1:56" ht="15.5" x14ac:dyDescent="0.35">
      <c r="A15" s="21"/>
      <c r="B15" s="138">
        <v>8</v>
      </c>
      <c r="C15" s="64" t="s">
        <v>41</v>
      </c>
      <c r="D15" s="95" t="s">
        <v>41</v>
      </c>
      <c r="E15" s="95" t="s">
        <v>41</v>
      </c>
      <c r="F15" s="95" t="s">
        <v>41</v>
      </c>
      <c r="G15" s="95" t="s">
        <v>41</v>
      </c>
      <c r="H15" s="59" t="s">
        <v>41</v>
      </c>
      <c r="I15" s="93" t="s">
        <v>46</v>
      </c>
      <c r="J15" s="93" t="s">
        <v>46</v>
      </c>
      <c r="K15" s="93" t="s">
        <v>46</v>
      </c>
      <c r="L15" s="94" t="s">
        <v>46</v>
      </c>
      <c r="M15" s="95" t="s">
        <v>41</v>
      </c>
      <c r="N15" s="224" t="s">
        <v>45</v>
      </c>
      <c r="O15" s="225" t="s">
        <v>45</v>
      </c>
      <c r="P15" s="225" t="s">
        <v>45</v>
      </c>
      <c r="Q15" s="226" t="s">
        <v>45</v>
      </c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2"/>
      <c r="AN15" s="52"/>
      <c r="AO15" s="52"/>
      <c r="AP15" s="52"/>
      <c r="AQ15" s="140"/>
      <c r="AR15" s="52"/>
      <c r="AS15" s="187"/>
      <c r="AT15" s="25" t="s">
        <v>13</v>
      </c>
      <c r="AU15" s="25" t="s">
        <v>63</v>
      </c>
      <c r="AV15" s="25">
        <f>COUNTIF($C$8:$AP$29,"T")</f>
        <v>0</v>
      </c>
      <c r="AW15" s="177">
        <f t="shared" si="0"/>
        <v>0</v>
      </c>
      <c r="AX15" s="52"/>
      <c r="AY15" s="25" t="s">
        <v>44</v>
      </c>
      <c r="AZ15" s="52"/>
      <c r="BA15" s="52"/>
      <c r="BB15" s="133"/>
      <c r="BC15" s="51"/>
      <c r="BD15" s="52"/>
    </row>
    <row r="16" spans="1:56" ht="15.5" x14ac:dyDescent="0.35">
      <c r="A16" s="21"/>
      <c r="B16" s="138">
        <v>9</v>
      </c>
      <c r="C16" s="230"/>
      <c r="D16" s="230"/>
      <c r="E16" s="230"/>
      <c r="F16" s="230"/>
      <c r="G16" s="230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57"/>
      <c r="AP16" s="57"/>
      <c r="AQ16" s="140"/>
      <c r="AR16" s="52"/>
      <c r="AS16" s="188"/>
      <c r="AT16" s="25" t="s">
        <v>22</v>
      </c>
      <c r="AU16" s="25" t="s">
        <v>75</v>
      </c>
      <c r="AV16" s="25">
        <f>COUNTIF($C$8:$AP$29,"TG")</f>
        <v>0</v>
      </c>
      <c r="AW16" s="177">
        <f t="shared" si="0"/>
        <v>0</v>
      </c>
      <c r="AX16" s="52"/>
      <c r="AY16" s="25" t="s">
        <v>44</v>
      </c>
      <c r="AZ16" s="52"/>
      <c r="BA16" s="52"/>
      <c r="BB16" s="133"/>
      <c r="BC16" s="51"/>
      <c r="BD16" s="52"/>
    </row>
    <row r="17" spans="1:56" ht="15.5" x14ac:dyDescent="0.35">
      <c r="A17" s="21"/>
      <c r="B17" s="138">
        <v>10</v>
      </c>
      <c r="C17" s="230"/>
      <c r="D17" s="230"/>
      <c r="E17" s="230"/>
      <c r="F17" s="230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8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9"/>
      <c r="AF17" s="49"/>
      <c r="AG17" s="49"/>
      <c r="AH17" s="47"/>
      <c r="AI17" s="47"/>
      <c r="AJ17" s="47"/>
      <c r="AK17" s="47"/>
      <c r="AL17" s="47"/>
      <c r="AM17" s="47"/>
      <c r="AN17" s="47"/>
      <c r="AO17" s="50"/>
      <c r="AP17" s="50"/>
      <c r="AQ17" s="140"/>
      <c r="AR17" s="52"/>
      <c r="AS17" s="189"/>
      <c r="AT17" s="25" t="s">
        <v>47</v>
      </c>
      <c r="AU17" s="25" t="s">
        <v>78</v>
      </c>
      <c r="AV17" s="25">
        <f>COUNTIF($C$8:$AP$29,"TT")</f>
        <v>18</v>
      </c>
      <c r="AW17" s="177">
        <f t="shared" si="0"/>
        <v>10.843373493975903</v>
      </c>
      <c r="AX17" s="52"/>
      <c r="AY17" s="25" t="s">
        <v>48</v>
      </c>
      <c r="AZ17" s="52"/>
      <c r="BA17" s="52"/>
      <c r="BB17" s="133"/>
      <c r="BC17" s="51"/>
      <c r="BD17" s="52"/>
    </row>
    <row r="18" spans="1:56" ht="15.5" x14ac:dyDescent="0.35">
      <c r="A18" s="21"/>
      <c r="B18" s="138">
        <v>11</v>
      </c>
      <c r="C18" s="230"/>
      <c r="D18" s="230"/>
      <c r="E18" s="230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8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9"/>
      <c r="AD18" s="47"/>
      <c r="AE18" s="49"/>
      <c r="AF18" s="49"/>
      <c r="AG18" s="49"/>
      <c r="AH18" s="47"/>
      <c r="AI18" s="48"/>
      <c r="AJ18" s="47"/>
      <c r="AK18" s="47"/>
      <c r="AL18" s="47"/>
      <c r="AM18" s="47"/>
      <c r="AN18" s="47"/>
      <c r="AO18" s="47"/>
      <c r="AP18" s="47"/>
      <c r="AQ18" s="140"/>
      <c r="AR18" s="52"/>
      <c r="AS18" s="190"/>
      <c r="AT18" s="25" t="s">
        <v>49</v>
      </c>
      <c r="AU18" s="25" t="s">
        <v>79</v>
      </c>
      <c r="AV18" s="25">
        <f>COUNTIF($C$8:$AP$29,"TTP")</f>
        <v>0</v>
      </c>
      <c r="AW18" s="177">
        <f t="shared" si="0"/>
        <v>0</v>
      </c>
      <c r="AX18" s="52"/>
      <c r="AY18" s="25" t="s">
        <v>48</v>
      </c>
      <c r="AZ18" s="52"/>
      <c r="BA18" s="52"/>
      <c r="BB18" s="133"/>
      <c r="BC18" s="51"/>
      <c r="BD18" s="52"/>
    </row>
    <row r="19" spans="1:56" ht="15.5" x14ac:dyDescent="0.35">
      <c r="A19" s="21"/>
      <c r="B19" s="138">
        <v>12</v>
      </c>
      <c r="C19" s="230"/>
      <c r="D19" s="230"/>
      <c r="E19" s="47"/>
      <c r="F19" s="47"/>
      <c r="G19" s="58"/>
      <c r="H19" s="58"/>
      <c r="I19" s="47"/>
      <c r="J19" s="47"/>
      <c r="K19" s="47"/>
      <c r="L19" s="47"/>
      <c r="M19" s="103" t="s">
        <v>34</v>
      </c>
      <c r="N19" s="104" t="s">
        <v>34</v>
      </c>
      <c r="O19" s="47"/>
      <c r="P19" s="47"/>
      <c r="Q19" s="47"/>
      <c r="R19" s="47"/>
      <c r="S19" s="58"/>
      <c r="T19" s="58"/>
      <c r="U19" s="47"/>
      <c r="V19" s="47"/>
      <c r="W19" s="47"/>
      <c r="X19" s="47"/>
      <c r="Y19" s="47"/>
      <c r="Z19" s="47"/>
      <c r="AA19" s="47"/>
      <c r="AB19" s="49"/>
      <c r="AC19" s="47"/>
      <c r="AD19" s="47"/>
      <c r="AE19" s="49"/>
      <c r="AF19" s="49"/>
      <c r="AG19" s="49"/>
      <c r="AH19" s="47"/>
      <c r="AI19" s="47"/>
      <c r="AJ19" s="47"/>
      <c r="AK19" s="47"/>
      <c r="AL19" s="103" t="s">
        <v>34</v>
      </c>
      <c r="AM19" s="104" t="s">
        <v>34</v>
      </c>
      <c r="AN19" s="47"/>
      <c r="AO19" s="47"/>
      <c r="AP19" s="47"/>
      <c r="AQ19" s="140"/>
      <c r="AR19" s="52"/>
      <c r="AS19" s="191"/>
      <c r="AT19" s="25" t="s">
        <v>50</v>
      </c>
      <c r="AU19" s="25" t="s">
        <v>80</v>
      </c>
      <c r="AV19" s="25">
        <f>COUNTIF($C$8:$AP$29,"QTE")</f>
        <v>0</v>
      </c>
      <c r="AW19" s="177">
        <f t="shared" si="0"/>
        <v>0</v>
      </c>
      <c r="AX19" s="52"/>
      <c r="AY19" s="25" t="s">
        <v>48</v>
      </c>
      <c r="AZ19" s="52"/>
      <c r="BA19" s="52"/>
      <c r="BB19" s="133"/>
      <c r="BC19" s="51"/>
      <c r="BD19" s="52"/>
    </row>
    <row r="20" spans="1:56" ht="15.75" customHeight="1" x14ac:dyDescent="0.25">
      <c r="A20" s="26"/>
      <c r="B20" s="138">
        <v>13</v>
      </c>
      <c r="C20" s="230"/>
      <c r="D20" s="47"/>
      <c r="E20" s="47"/>
      <c r="F20" s="47"/>
      <c r="G20" s="58"/>
      <c r="H20" s="58"/>
      <c r="I20" s="47"/>
      <c r="J20" s="47"/>
      <c r="K20" s="47"/>
      <c r="L20" s="47"/>
      <c r="M20" s="105" t="s">
        <v>34</v>
      </c>
      <c r="N20" s="106" t="s">
        <v>34</v>
      </c>
      <c r="O20" s="47"/>
      <c r="P20" s="47"/>
      <c r="Q20" s="47"/>
      <c r="R20" s="47"/>
      <c r="S20" s="58"/>
      <c r="T20" s="58"/>
      <c r="U20" s="47"/>
      <c r="V20" s="47"/>
      <c r="W20" s="47"/>
      <c r="X20" s="47"/>
      <c r="Y20" s="47"/>
      <c r="Z20" s="47"/>
      <c r="AA20" s="49"/>
      <c r="AB20" s="47"/>
      <c r="AC20" s="47"/>
      <c r="AD20" s="49"/>
      <c r="AE20" s="49"/>
      <c r="AF20" s="49"/>
      <c r="AG20" s="50"/>
      <c r="AH20" s="50"/>
      <c r="AI20" s="50"/>
      <c r="AJ20" s="50"/>
      <c r="AK20" s="50"/>
      <c r="AL20" s="105" t="s">
        <v>34</v>
      </c>
      <c r="AM20" s="106" t="s">
        <v>34</v>
      </c>
      <c r="AN20" s="50"/>
      <c r="AO20" s="50"/>
      <c r="AP20" s="50"/>
      <c r="AQ20" s="140"/>
      <c r="AR20" s="52"/>
      <c r="AS20" s="192"/>
      <c r="AT20" s="25" t="s">
        <v>51</v>
      </c>
      <c r="AU20" s="25" t="s">
        <v>85</v>
      </c>
      <c r="AV20" s="25">
        <f>COUNTIF($C$8:$AP$29,"QTEP")</f>
        <v>0</v>
      </c>
      <c r="AW20" s="177">
        <f t="shared" si="0"/>
        <v>0</v>
      </c>
      <c r="AX20" s="52"/>
      <c r="AY20" s="25" t="s">
        <v>48</v>
      </c>
      <c r="AZ20" s="52"/>
      <c r="BA20" s="52"/>
      <c r="BB20" s="133"/>
      <c r="BC20" s="51"/>
      <c r="BD20" s="52"/>
    </row>
    <row r="21" spans="1:56" ht="15.5" x14ac:dyDescent="0.35">
      <c r="A21" s="21"/>
      <c r="B21" s="138">
        <v>14</v>
      </c>
      <c r="C21" s="47"/>
      <c r="D21" s="47"/>
      <c r="E21" s="47"/>
      <c r="F21" s="47"/>
      <c r="G21" s="58"/>
      <c r="H21" s="58"/>
      <c r="I21" s="47"/>
      <c r="J21" s="47"/>
      <c r="K21" s="47"/>
      <c r="L21" s="47"/>
      <c r="M21" s="107" t="s">
        <v>34</v>
      </c>
      <c r="N21" s="108" t="s">
        <v>34</v>
      </c>
      <c r="O21" s="47"/>
      <c r="P21" s="48"/>
      <c r="Q21" s="47"/>
      <c r="R21" s="47"/>
      <c r="S21" s="58"/>
      <c r="T21" s="58"/>
      <c r="U21" s="47"/>
      <c r="V21" s="47"/>
      <c r="W21" s="47"/>
      <c r="X21" s="47"/>
      <c r="Y21" s="49"/>
      <c r="Z21" s="47"/>
      <c r="AA21" s="47"/>
      <c r="AB21" s="47"/>
      <c r="AC21" s="47"/>
      <c r="AD21" s="47"/>
      <c r="AE21" s="47"/>
      <c r="AF21" s="49"/>
      <c r="AG21" s="50"/>
      <c r="AH21" s="50"/>
      <c r="AI21" s="50"/>
      <c r="AJ21" s="50"/>
      <c r="AK21" s="50"/>
      <c r="AL21" s="107" t="s">
        <v>34</v>
      </c>
      <c r="AM21" s="108" t="s">
        <v>34</v>
      </c>
      <c r="AN21" s="50"/>
      <c r="AO21" s="52"/>
      <c r="AP21" s="52"/>
      <c r="AQ21" s="140"/>
      <c r="AR21" s="52"/>
      <c r="AS21" s="193"/>
      <c r="AT21" s="31" t="s">
        <v>68</v>
      </c>
      <c r="AU21" s="25" t="s">
        <v>32</v>
      </c>
      <c r="AV21" s="25">
        <f>COUNTIF($C$8:$AP$29,"R1D")</f>
        <v>0</v>
      </c>
      <c r="AW21" s="177">
        <f t="shared" si="0"/>
        <v>0</v>
      </c>
      <c r="AX21" s="52"/>
      <c r="AY21" s="25" t="s">
        <v>33</v>
      </c>
      <c r="AZ21" s="52"/>
      <c r="BA21" s="52"/>
      <c r="BB21" s="133"/>
      <c r="BC21" s="51"/>
      <c r="BD21" s="52"/>
    </row>
    <row r="22" spans="1:56" ht="15.5" x14ac:dyDescent="0.35">
      <c r="A22" s="21"/>
      <c r="B22" s="138">
        <v>15</v>
      </c>
      <c r="C22" s="50"/>
      <c r="D22" s="50"/>
      <c r="E22" s="50"/>
      <c r="F22" s="50"/>
      <c r="G22" s="50"/>
      <c r="H22" s="50"/>
      <c r="I22" s="64" t="s">
        <v>41</v>
      </c>
      <c r="J22" s="95" t="s">
        <v>41</v>
      </c>
      <c r="K22" s="95" t="s">
        <v>41</v>
      </c>
      <c r="L22" s="95" t="s">
        <v>41</v>
      </c>
      <c r="M22" s="95" t="s">
        <v>41</v>
      </c>
      <c r="N22" s="95" t="s">
        <v>41</v>
      </c>
      <c r="O22" s="95" t="s">
        <v>41</v>
      </c>
      <c r="P22" s="95" t="s">
        <v>41</v>
      </c>
      <c r="Q22" s="95" t="s">
        <v>41</v>
      </c>
      <c r="R22" s="95" t="s">
        <v>41</v>
      </c>
      <c r="S22" s="95" t="s">
        <v>41</v>
      </c>
      <c r="T22" s="95" t="s">
        <v>41</v>
      </c>
      <c r="U22" s="95" t="s">
        <v>41</v>
      </c>
      <c r="V22" s="95" t="s">
        <v>41</v>
      </c>
      <c r="W22" s="95" t="s">
        <v>41</v>
      </c>
      <c r="X22" s="95" t="s">
        <v>41</v>
      </c>
      <c r="Y22" s="95" t="s">
        <v>41</v>
      </c>
      <c r="Z22" s="95" t="s">
        <v>41</v>
      </c>
      <c r="AA22" s="95" t="s">
        <v>41</v>
      </c>
      <c r="AB22" s="95" t="s">
        <v>41</v>
      </c>
      <c r="AC22" s="95" t="s">
        <v>41</v>
      </c>
      <c r="AD22" s="95" t="s">
        <v>41</v>
      </c>
      <c r="AE22" s="95" t="s">
        <v>41</v>
      </c>
      <c r="AF22" s="95" t="s">
        <v>41</v>
      </c>
      <c r="AG22" s="95" t="s">
        <v>41</v>
      </c>
      <c r="AH22" s="95" t="s">
        <v>41</v>
      </c>
      <c r="AI22" s="95" t="s">
        <v>41</v>
      </c>
      <c r="AJ22" s="95" t="s">
        <v>41</v>
      </c>
      <c r="AK22" s="95" t="s">
        <v>41</v>
      </c>
      <c r="AL22" s="95" t="s">
        <v>41</v>
      </c>
      <c r="AM22" s="95" t="s">
        <v>41</v>
      </c>
      <c r="AN22" s="95" t="s">
        <v>41</v>
      </c>
      <c r="AO22" s="95" t="s">
        <v>41</v>
      </c>
      <c r="AP22" s="59" t="s">
        <v>41</v>
      </c>
      <c r="AQ22" s="140"/>
      <c r="AR22" s="52"/>
      <c r="AS22" s="194"/>
      <c r="AT22" s="31" t="s">
        <v>69</v>
      </c>
      <c r="AU22" s="25" t="s">
        <v>34</v>
      </c>
      <c r="AV22" s="25">
        <f>COUNTIF($C$8:$AP$29,"R1A")</f>
        <v>24</v>
      </c>
      <c r="AW22" s="177">
        <f t="shared" si="0"/>
        <v>14.457831325301203</v>
      </c>
      <c r="AX22" s="52"/>
      <c r="AY22" s="25" t="s">
        <v>33</v>
      </c>
      <c r="AZ22" s="52"/>
      <c r="BA22" s="52"/>
      <c r="BB22" s="133"/>
      <c r="BC22" s="51"/>
      <c r="BD22" s="52"/>
    </row>
    <row r="23" spans="1:56" ht="15.5" x14ac:dyDescent="0.35">
      <c r="A23" s="21"/>
      <c r="B23" s="138">
        <v>16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9"/>
      <c r="Q23" s="47"/>
      <c r="R23" s="47"/>
      <c r="S23" s="47"/>
      <c r="T23" s="50"/>
      <c r="U23" s="50"/>
      <c r="V23" s="50"/>
      <c r="W23" s="50"/>
      <c r="X23" s="50"/>
      <c r="Y23" s="50"/>
      <c r="Z23" s="50"/>
      <c r="AA23" s="50"/>
      <c r="AB23" s="47"/>
      <c r="AC23" s="47"/>
      <c r="AD23" s="47"/>
      <c r="AE23" s="47"/>
      <c r="AF23" s="47"/>
      <c r="AG23" s="50"/>
      <c r="AH23" s="50"/>
      <c r="AI23" s="50"/>
      <c r="AJ23" s="50"/>
      <c r="AK23" s="50"/>
      <c r="AL23" s="230"/>
      <c r="AM23" s="230"/>
      <c r="AN23" s="230"/>
      <c r="AO23" s="230"/>
      <c r="AP23" s="230"/>
      <c r="AQ23" s="140"/>
      <c r="AR23" s="52"/>
      <c r="AS23" s="195"/>
      <c r="AT23" s="31" t="s">
        <v>70</v>
      </c>
      <c r="AU23" s="25" t="s">
        <v>36</v>
      </c>
      <c r="AV23" s="25">
        <f>COUNTIF($C$8:$AP$29,"R2A")</f>
        <v>0</v>
      </c>
      <c r="AW23" s="177">
        <f t="shared" si="0"/>
        <v>0</v>
      </c>
      <c r="AX23" s="52"/>
      <c r="AY23" s="25" t="s">
        <v>33</v>
      </c>
      <c r="AZ23" s="52"/>
      <c r="BA23" s="52"/>
      <c r="BB23" s="133"/>
      <c r="BC23" s="51"/>
      <c r="BD23" s="52"/>
    </row>
    <row r="24" spans="1:56" ht="15.5" x14ac:dyDescent="0.35">
      <c r="A24" s="21"/>
      <c r="B24" s="138">
        <v>17</v>
      </c>
      <c r="C24" s="64" t="s">
        <v>41</v>
      </c>
      <c r="D24" s="59" t="s">
        <v>41</v>
      </c>
      <c r="E24" s="47"/>
      <c r="F24" s="47"/>
      <c r="G24" s="47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50"/>
      <c r="U24" s="50"/>
      <c r="V24" s="50"/>
      <c r="W24" s="50"/>
      <c r="X24" s="50"/>
      <c r="Y24" s="50"/>
      <c r="Z24" s="50"/>
      <c r="AA24" s="50"/>
      <c r="AB24" s="49"/>
      <c r="AC24" s="49"/>
      <c r="AD24" s="49"/>
      <c r="AE24" s="49"/>
      <c r="AF24" s="49"/>
      <c r="AG24" s="50"/>
      <c r="AH24" s="50"/>
      <c r="AI24" s="50"/>
      <c r="AJ24" s="50"/>
      <c r="AK24" s="50"/>
      <c r="AL24" s="50"/>
      <c r="AM24" s="230"/>
      <c r="AN24" s="230"/>
      <c r="AO24" s="230"/>
      <c r="AP24" s="230"/>
      <c r="AQ24" s="140"/>
      <c r="AR24" s="52"/>
      <c r="AS24" s="196"/>
      <c r="AT24" s="25" t="s">
        <v>71</v>
      </c>
      <c r="AU24" s="25" t="s">
        <v>37</v>
      </c>
      <c r="AV24" s="25">
        <f>COUNTIF($C$8:$AP$29,"R3A")</f>
        <v>0</v>
      </c>
      <c r="AW24" s="177">
        <f t="shared" si="0"/>
        <v>0</v>
      </c>
      <c r="AX24" s="52"/>
      <c r="AY24" s="25" t="s">
        <v>33</v>
      </c>
      <c r="AZ24" s="52"/>
      <c r="BA24" s="52"/>
      <c r="BB24" s="133"/>
    </row>
    <row r="25" spans="1:56" ht="15.5" x14ac:dyDescent="0.35">
      <c r="A25" s="21"/>
      <c r="B25" s="138">
        <v>18</v>
      </c>
      <c r="C25" s="47"/>
      <c r="D25" s="49"/>
      <c r="E25" s="49"/>
      <c r="F25" s="47"/>
      <c r="G25" s="47"/>
      <c r="H25" s="49"/>
      <c r="I25" s="49"/>
      <c r="J25" s="49"/>
      <c r="K25" s="49"/>
      <c r="L25" s="50"/>
      <c r="M25" s="50"/>
      <c r="N25" s="50"/>
      <c r="O25" s="50"/>
      <c r="P25" s="49"/>
      <c r="Q25" s="49"/>
      <c r="R25" s="49"/>
      <c r="S25" s="49"/>
      <c r="T25" s="50"/>
      <c r="U25" s="50"/>
      <c r="V25" s="50"/>
      <c r="W25" s="50"/>
      <c r="X25" s="50"/>
      <c r="Y25" s="50"/>
      <c r="Z25" s="50"/>
      <c r="AA25" s="50"/>
      <c r="AB25" s="49"/>
      <c r="AC25" s="49"/>
      <c r="AD25" s="49"/>
      <c r="AE25" s="49"/>
      <c r="AF25" s="49"/>
      <c r="AG25" s="50"/>
      <c r="AH25" s="50"/>
      <c r="AI25" s="50"/>
      <c r="AJ25" s="50"/>
      <c r="AK25" s="50"/>
      <c r="AL25" s="50"/>
      <c r="AM25" s="230"/>
      <c r="AN25" s="230"/>
      <c r="AO25" s="230"/>
      <c r="AP25" s="230"/>
      <c r="AQ25" s="140"/>
      <c r="AR25" s="52"/>
      <c r="AS25" s="197"/>
      <c r="AT25" s="25" t="s">
        <v>72</v>
      </c>
      <c r="AU25" s="25" t="s">
        <v>38</v>
      </c>
      <c r="AV25" s="25">
        <f>COUNTIF($C$8:$AP$29,"BD")</f>
        <v>0</v>
      </c>
      <c r="AW25" s="177">
        <f t="shared" si="0"/>
        <v>0</v>
      </c>
      <c r="AX25" s="52"/>
      <c r="AY25" s="25" t="s">
        <v>33</v>
      </c>
      <c r="AZ25" s="52"/>
      <c r="BA25" s="52"/>
      <c r="BB25" s="133"/>
    </row>
    <row r="26" spans="1:56" ht="15.5" x14ac:dyDescent="0.35">
      <c r="A26" s="21"/>
      <c r="B26" s="138">
        <v>19</v>
      </c>
      <c r="C26" s="117" t="s">
        <v>78</v>
      </c>
      <c r="D26" s="118" t="s">
        <v>78</v>
      </c>
      <c r="E26" s="119" t="s">
        <v>78</v>
      </c>
      <c r="F26" s="49"/>
      <c r="G26" s="49"/>
      <c r="H26" s="47"/>
      <c r="I26" s="61"/>
      <c r="J26" s="49"/>
      <c r="K26" s="49"/>
      <c r="L26" s="50"/>
      <c r="M26" s="50"/>
      <c r="N26" s="50"/>
      <c r="O26" s="50"/>
      <c r="P26" s="47"/>
      <c r="Q26" s="49"/>
      <c r="R26" s="49"/>
      <c r="S26" s="49"/>
      <c r="T26" s="50"/>
      <c r="U26" s="103" t="s">
        <v>34</v>
      </c>
      <c r="V26" s="104" t="s">
        <v>34</v>
      </c>
      <c r="W26" s="50"/>
      <c r="X26" s="58"/>
      <c r="Y26" s="58"/>
      <c r="Z26" s="50"/>
      <c r="AA26" s="50"/>
      <c r="AB26" s="49"/>
      <c r="AC26" s="49"/>
      <c r="AD26" s="49"/>
      <c r="AE26" s="49"/>
      <c r="AF26" s="49"/>
      <c r="AG26" s="52"/>
      <c r="AH26" s="52"/>
      <c r="AI26" s="52"/>
      <c r="AJ26" s="50"/>
      <c r="AK26" s="50"/>
      <c r="AL26" s="50"/>
      <c r="AM26" s="50"/>
      <c r="AN26" s="233"/>
      <c r="AO26" s="78" t="s">
        <v>84</v>
      </c>
      <c r="AP26" s="79" t="s">
        <v>84</v>
      </c>
      <c r="AQ26" s="140"/>
      <c r="AR26" s="52"/>
      <c r="AS26" s="198"/>
      <c r="AT26" s="25" t="s">
        <v>73</v>
      </c>
      <c r="AU26" s="25" t="s">
        <v>39</v>
      </c>
      <c r="AV26" s="25">
        <f>COUNTIF($C$8:$AP$29,"BA")</f>
        <v>0</v>
      </c>
      <c r="AW26" s="177">
        <f t="shared" si="0"/>
        <v>0</v>
      </c>
      <c r="AX26" s="52"/>
      <c r="AY26" s="25" t="s">
        <v>33</v>
      </c>
      <c r="AZ26" s="52"/>
      <c r="BA26" s="52"/>
      <c r="BB26" s="133"/>
    </row>
    <row r="27" spans="1:56" ht="18" customHeight="1" x14ac:dyDescent="0.35">
      <c r="A27" s="21"/>
      <c r="B27" s="138">
        <v>20</v>
      </c>
      <c r="C27" s="120" t="s">
        <v>78</v>
      </c>
      <c r="D27" s="121" t="s">
        <v>78</v>
      </c>
      <c r="E27" s="122" t="s">
        <v>78</v>
      </c>
      <c r="F27" s="49"/>
      <c r="G27" s="49"/>
      <c r="H27" s="47"/>
      <c r="I27" s="61"/>
      <c r="J27" s="47"/>
      <c r="K27" s="50"/>
      <c r="L27" s="50"/>
      <c r="M27" s="50"/>
      <c r="N27" s="50"/>
      <c r="O27" s="50"/>
      <c r="P27" s="47"/>
      <c r="Q27" s="49"/>
      <c r="R27" s="49"/>
      <c r="S27" s="49"/>
      <c r="T27" s="50"/>
      <c r="U27" s="105" t="s">
        <v>34</v>
      </c>
      <c r="V27" s="106" t="s">
        <v>34</v>
      </c>
      <c r="W27" s="50"/>
      <c r="X27" s="58"/>
      <c r="Y27" s="58"/>
      <c r="Z27" s="50"/>
      <c r="AA27" s="50"/>
      <c r="AB27" s="49"/>
      <c r="AC27" s="49"/>
      <c r="AD27" s="49"/>
      <c r="AE27" s="49"/>
      <c r="AF27" s="49"/>
      <c r="AG27" s="52"/>
      <c r="AH27" s="52"/>
      <c r="AI27" s="52"/>
      <c r="AJ27" s="50"/>
      <c r="AK27" s="50"/>
      <c r="AL27" s="50"/>
      <c r="AM27" s="50"/>
      <c r="AN27" s="233"/>
      <c r="AO27" s="211" t="s">
        <v>84</v>
      </c>
      <c r="AP27" s="81" t="s">
        <v>84</v>
      </c>
      <c r="AQ27" s="140"/>
      <c r="AR27" s="52"/>
      <c r="AS27" s="132"/>
      <c r="AT27" s="52"/>
      <c r="AU27" s="52"/>
      <c r="AV27" s="52"/>
      <c r="AW27" s="133"/>
      <c r="AX27" s="52"/>
      <c r="AY27" s="51"/>
      <c r="AZ27" s="52"/>
      <c r="BA27" s="52"/>
      <c r="BB27" s="133"/>
    </row>
    <row r="28" spans="1:56" ht="18" customHeight="1" thickBot="1" x14ac:dyDescent="0.4">
      <c r="A28" s="21"/>
      <c r="B28" s="138">
        <v>21</v>
      </c>
      <c r="C28" s="120" t="s">
        <v>78</v>
      </c>
      <c r="D28" s="121" t="s">
        <v>78</v>
      </c>
      <c r="E28" s="122" t="s">
        <v>78</v>
      </c>
      <c r="F28" s="49"/>
      <c r="G28" s="49"/>
      <c r="H28" s="47"/>
      <c r="I28" s="61"/>
      <c r="J28" s="49"/>
      <c r="K28" s="49"/>
      <c r="L28" s="50"/>
      <c r="M28" s="50"/>
      <c r="N28" s="50"/>
      <c r="O28" s="50"/>
      <c r="P28" s="47"/>
      <c r="Q28" s="49"/>
      <c r="R28" s="49"/>
      <c r="S28" s="49"/>
      <c r="T28" s="50"/>
      <c r="U28" s="107" t="s">
        <v>34</v>
      </c>
      <c r="V28" s="108" t="s">
        <v>34</v>
      </c>
      <c r="W28" s="50"/>
      <c r="X28" s="58"/>
      <c r="Y28" s="58"/>
      <c r="Z28" s="50"/>
      <c r="AA28" s="50"/>
      <c r="AB28" s="49"/>
      <c r="AC28" s="49"/>
      <c r="AD28" s="49"/>
      <c r="AE28" s="49"/>
      <c r="AF28" s="49"/>
      <c r="AG28" s="52"/>
      <c r="AH28" s="52"/>
      <c r="AI28" s="52"/>
      <c r="AJ28" s="50"/>
      <c r="AK28" s="50"/>
      <c r="AL28" s="50"/>
      <c r="AM28" s="50"/>
      <c r="AN28" s="234"/>
      <c r="AO28" s="211" t="s">
        <v>84</v>
      </c>
      <c r="AP28" s="81" t="s">
        <v>84</v>
      </c>
      <c r="AQ28" s="140"/>
      <c r="AR28" s="52"/>
      <c r="AS28" s="199"/>
      <c r="AT28" s="152"/>
      <c r="AU28" s="200" t="s">
        <v>53</v>
      </c>
      <c r="AV28" s="152">
        <f>SUM(AV6:AV26)</f>
        <v>166</v>
      </c>
      <c r="AW28" s="153"/>
      <c r="AX28" s="52"/>
      <c r="AY28" s="51"/>
      <c r="AZ28" s="52"/>
      <c r="BA28" s="52"/>
      <c r="BB28" s="133"/>
    </row>
    <row r="29" spans="1:56" ht="18" customHeight="1" x14ac:dyDescent="0.35">
      <c r="A29" s="21"/>
      <c r="B29" s="138">
        <v>22</v>
      </c>
      <c r="C29" s="64" t="s">
        <v>41</v>
      </c>
      <c r="D29" s="95" t="s">
        <v>41</v>
      </c>
      <c r="E29" s="95" t="s">
        <v>41</v>
      </c>
      <c r="F29" s="95" t="s">
        <v>41</v>
      </c>
      <c r="G29" s="95" t="s">
        <v>41</v>
      </c>
      <c r="H29" s="95" t="s">
        <v>41</v>
      </c>
      <c r="I29" s="95" t="s">
        <v>41</v>
      </c>
      <c r="J29" s="95" t="s">
        <v>41</v>
      </c>
      <c r="K29" s="95" t="s">
        <v>41</v>
      </c>
      <c r="L29" s="95" t="s">
        <v>41</v>
      </c>
      <c r="M29" s="95" t="s">
        <v>41</v>
      </c>
      <c r="N29" s="95" t="s">
        <v>41</v>
      </c>
      <c r="O29" s="95" t="s">
        <v>41</v>
      </c>
      <c r="P29" s="95" t="s">
        <v>41</v>
      </c>
      <c r="Q29" s="95" t="s">
        <v>41</v>
      </c>
      <c r="R29" s="95" t="s">
        <v>41</v>
      </c>
      <c r="S29" s="95" t="s">
        <v>41</v>
      </c>
      <c r="T29" s="95" t="s">
        <v>41</v>
      </c>
      <c r="U29" s="95" t="s">
        <v>41</v>
      </c>
      <c r="V29" s="95" t="s">
        <v>41</v>
      </c>
      <c r="W29" s="95" t="s">
        <v>41</v>
      </c>
      <c r="X29" s="95" t="s">
        <v>41</v>
      </c>
      <c r="Y29" s="95" t="s">
        <v>41</v>
      </c>
      <c r="Z29" s="95" t="s">
        <v>41</v>
      </c>
      <c r="AA29" s="95" t="s">
        <v>41</v>
      </c>
      <c r="AB29" s="95" t="s">
        <v>41</v>
      </c>
      <c r="AC29" s="95" t="s">
        <v>41</v>
      </c>
      <c r="AD29" s="95" t="s">
        <v>41</v>
      </c>
      <c r="AE29" s="95" t="s">
        <v>41</v>
      </c>
      <c r="AF29" s="95" t="s">
        <v>41</v>
      </c>
      <c r="AG29" s="95" t="s">
        <v>41</v>
      </c>
      <c r="AH29" s="95" t="s">
        <v>41</v>
      </c>
      <c r="AI29" s="95" t="s">
        <v>41</v>
      </c>
      <c r="AJ29" s="95" t="s">
        <v>41</v>
      </c>
      <c r="AK29" s="95" t="s">
        <v>41</v>
      </c>
      <c r="AL29" s="95" t="s">
        <v>41</v>
      </c>
      <c r="AM29" s="95" t="s">
        <v>41</v>
      </c>
      <c r="AN29" s="96" t="s">
        <v>41</v>
      </c>
      <c r="AO29" s="95" t="s">
        <v>41</v>
      </c>
      <c r="AP29" s="59" t="s">
        <v>41</v>
      </c>
      <c r="AQ29" s="140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133"/>
    </row>
    <row r="30" spans="1:56" ht="18" customHeight="1" x14ac:dyDescent="0.3">
      <c r="B30" s="272"/>
      <c r="C30" s="273"/>
      <c r="D30" s="273"/>
      <c r="E30" s="273"/>
      <c r="F30" s="273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273"/>
      <c r="W30" s="273"/>
      <c r="X30" s="273"/>
      <c r="Y30" s="273"/>
      <c r="Z30" s="273"/>
      <c r="AA30" s="273"/>
      <c r="AB30" s="273"/>
      <c r="AC30" s="273"/>
      <c r="AD30" s="273"/>
      <c r="AE30" s="273"/>
      <c r="AF30" s="273"/>
      <c r="AG30" s="273"/>
      <c r="AH30" s="273"/>
      <c r="AI30" s="273"/>
      <c r="AJ30" s="273"/>
      <c r="AK30" s="273"/>
      <c r="AL30" s="273"/>
      <c r="AM30" s="273"/>
      <c r="AN30" s="273"/>
      <c r="AO30" s="273"/>
      <c r="AP30" s="273"/>
      <c r="AQ30" s="273"/>
      <c r="AR30" s="52"/>
      <c r="AS30" s="52"/>
      <c r="AT30" s="52"/>
      <c r="AU30" s="52"/>
      <c r="AV30" s="52"/>
      <c r="AW30" s="52"/>
      <c r="AX30" s="31"/>
      <c r="AY30" s="23" t="s">
        <v>54</v>
      </c>
      <c r="AZ30" s="23" t="s">
        <v>55</v>
      </c>
      <c r="BA30" s="25" t="s">
        <v>28</v>
      </c>
      <c r="BB30" s="133"/>
    </row>
    <row r="31" spans="1:56" ht="18" customHeight="1" x14ac:dyDescent="0.25">
      <c r="B31" s="132"/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39" t="s">
        <v>56</v>
      </c>
      <c r="AY31" s="25" t="s">
        <v>40</v>
      </c>
      <c r="AZ31" s="31">
        <f>SUM(AV8)</f>
        <v>92</v>
      </c>
      <c r="BA31" s="31">
        <f>(AZ31/$AV$28)*100</f>
        <v>55.421686746987952</v>
      </c>
      <c r="BB31" s="133"/>
    </row>
    <row r="32" spans="1:56" ht="18" customHeight="1" x14ac:dyDescent="0.25">
      <c r="B32" s="14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39" t="s">
        <v>57</v>
      </c>
      <c r="AY32" s="25" t="s">
        <v>58</v>
      </c>
      <c r="AZ32" s="31">
        <f>SUM(AV9:AV16)</f>
        <v>8</v>
      </c>
      <c r="BA32" s="31">
        <f>(AZ32/$AV$28)*100</f>
        <v>4.8192771084337354</v>
      </c>
      <c r="BB32" s="133"/>
    </row>
    <row r="33" spans="1:54" ht="18" customHeight="1" x14ac:dyDescent="0.25">
      <c r="B33" s="13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39" t="s">
        <v>59</v>
      </c>
      <c r="AY33" s="25" t="s">
        <v>60</v>
      </c>
      <c r="AZ33" s="31">
        <f>SUM(AV21:AV26)</f>
        <v>24</v>
      </c>
      <c r="BA33" s="31">
        <f t="shared" ref="BA33:BA34" si="1">(AZ33/$AV$28)*100</f>
        <v>14.457831325301203</v>
      </c>
      <c r="BB33" s="133"/>
    </row>
    <row r="34" spans="1:54" ht="18" customHeight="1" x14ac:dyDescent="0.25">
      <c r="B34" s="145"/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52"/>
      <c r="Q34" s="143"/>
      <c r="R34" s="143"/>
      <c r="S34" s="143"/>
      <c r="T34" s="143"/>
      <c r="U34" s="143"/>
      <c r="V34" s="143"/>
      <c r="W34" s="143"/>
      <c r="X34" s="143"/>
      <c r="Y34" s="143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39" t="s">
        <v>61</v>
      </c>
      <c r="AY34" s="25" t="s">
        <v>62</v>
      </c>
      <c r="AZ34" s="31">
        <f>SUM(AV17:AV20)</f>
        <v>18</v>
      </c>
      <c r="BA34" s="31">
        <f t="shared" si="1"/>
        <v>10.843373493975903</v>
      </c>
      <c r="BB34" s="133"/>
    </row>
    <row r="35" spans="1:54" ht="18" customHeight="1" x14ac:dyDescent="0.25">
      <c r="B35" s="145"/>
      <c r="C35" s="143"/>
      <c r="D35" s="143"/>
      <c r="E35" s="143"/>
      <c r="F35" s="143"/>
      <c r="G35" s="146"/>
      <c r="H35" s="143"/>
      <c r="I35" s="143"/>
      <c r="J35" s="146"/>
      <c r="K35" s="143"/>
      <c r="L35" s="143"/>
      <c r="M35" s="146"/>
      <c r="N35" s="143"/>
      <c r="O35" s="143"/>
      <c r="P35" s="52"/>
      <c r="Q35" s="143"/>
      <c r="R35" s="143"/>
      <c r="S35" s="143"/>
      <c r="T35" s="143"/>
      <c r="U35" s="143"/>
      <c r="V35" s="143"/>
      <c r="W35" s="143"/>
      <c r="X35" s="143"/>
      <c r="Y35" s="143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147"/>
      <c r="AY35" s="52"/>
      <c r="AZ35" s="52"/>
      <c r="BA35" s="52"/>
      <c r="BB35" s="133"/>
    </row>
    <row r="36" spans="1:54" ht="18" customHeight="1" x14ac:dyDescent="0.25">
      <c r="A36" s="47"/>
      <c r="B36" s="148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133"/>
    </row>
    <row r="37" spans="1:54" ht="18" customHeight="1" x14ac:dyDescent="0.25">
      <c r="A37" s="47"/>
      <c r="B37" s="149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7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133"/>
    </row>
    <row r="38" spans="1:54" ht="18" customHeight="1" x14ac:dyDescent="0.25">
      <c r="A38" s="47"/>
      <c r="B38" s="137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8"/>
      <c r="R38" s="49"/>
      <c r="S38" s="47"/>
      <c r="T38" s="49"/>
      <c r="U38" s="47"/>
      <c r="V38" s="47"/>
      <c r="W38" s="47"/>
      <c r="X38" s="49"/>
      <c r="Y38" s="49"/>
      <c r="Z38" s="49"/>
      <c r="AA38" s="49"/>
      <c r="AB38" s="47"/>
      <c r="AC38" s="47"/>
      <c r="AD38" s="47"/>
      <c r="AE38" s="47"/>
      <c r="AF38" s="47"/>
      <c r="AG38" s="49"/>
      <c r="AH38" s="47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133"/>
    </row>
    <row r="39" spans="1:54" ht="18" customHeight="1" x14ac:dyDescent="0.25">
      <c r="A39" s="47"/>
      <c r="B39" s="137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8"/>
      <c r="R39" s="49"/>
      <c r="S39" s="47"/>
      <c r="T39" s="49"/>
      <c r="U39" s="49"/>
      <c r="V39" s="47"/>
      <c r="W39" s="47"/>
      <c r="X39" s="49"/>
      <c r="Y39" s="49"/>
      <c r="Z39" s="49"/>
      <c r="AA39" s="49"/>
      <c r="AB39" s="47"/>
      <c r="AC39" s="47"/>
      <c r="AD39" s="47"/>
      <c r="AE39" s="47"/>
      <c r="AF39" s="47"/>
      <c r="AG39" s="49"/>
      <c r="AH39" s="47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133"/>
    </row>
    <row r="40" spans="1:54" ht="18" customHeight="1" x14ac:dyDescent="0.25">
      <c r="A40" s="47"/>
      <c r="B40" s="137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7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133"/>
    </row>
    <row r="41" spans="1:54" ht="12.5" x14ac:dyDescent="0.25">
      <c r="A41" s="47"/>
      <c r="B41" s="149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7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133"/>
    </row>
    <row r="42" spans="1:54" ht="12.5" x14ac:dyDescent="0.25">
      <c r="A42" s="47"/>
      <c r="B42" s="137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8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7"/>
      <c r="AG42" s="49"/>
      <c r="AH42" s="47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133"/>
    </row>
    <row r="43" spans="1:54" ht="12.5" x14ac:dyDescent="0.25">
      <c r="A43" s="47"/>
      <c r="B43" s="137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8"/>
      <c r="R43" s="49"/>
      <c r="S43" s="47"/>
      <c r="T43" s="47"/>
      <c r="U43" s="47"/>
      <c r="V43" s="47"/>
      <c r="W43" s="47"/>
      <c r="X43" s="47"/>
      <c r="Y43" s="49"/>
      <c r="Z43" s="47"/>
      <c r="AA43" s="47"/>
      <c r="AB43" s="47"/>
      <c r="AC43" s="47"/>
      <c r="AD43" s="47"/>
      <c r="AE43" s="47"/>
      <c r="AF43" s="49"/>
      <c r="AG43" s="49"/>
      <c r="AH43" s="47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133"/>
    </row>
    <row r="44" spans="1:54" ht="12.5" x14ac:dyDescent="0.25">
      <c r="A44" s="47"/>
      <c r="B44" s="137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7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133"/>
    </row>
    <row r="45" spans="1:54" ht="12.5" x14ac:dyDescent="0.25">
      <c r="A45" s="47"/>
      <c r="B45" s="149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7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133"/>
    </row>
    <row r="46" spans="1:54" ht="12.5" x14ac:dyDescent="0.25">
      <c r="A46" s="47"/>
      <c r="B46" s="137"/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8"/>
      <c r="R46" s="49"/>
      <c r="S46" s="47"/>
      <c r="T46" s="47"/>
      <c r="U46" s="47"/>
      <c r="V46" s="47"/>
      <c r="W46" s="49"/>
      <c r="X46" s="49"/>
      <c r="Y46" s="49"/>
      <c r="Z46" s="47"/>
      <c r="AA46" s="47"/>
      <c r="AB46" s="47"/>
      <c r="AC46" s="47"/>
      <c r="AD46" s="47"/>
      <c r="AE46" s="47"/>
      <c r="AF46" s="47"/>
      <c r="AG46" s="49"/>
      <c r="AH46" s="47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133"/>
    </row>
    <row r="47" spans="1:54" ht="12.5" x14ac:dyDescent="0.25">
      <c r="A47" s="47"/>
      <c r="B47" s="137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8"/>
      <c r="R47" s="49"/>
      <c r="S47" s="47"/>
      <c r="T47" s="47"/>
      <c r="U47" s="49"/>
      <c r="V47" s="47"/>
      <c r="W47" s="49"/>
      <c r="X47" s="49"/>
      <c r="Y47" s="49"/>
      <c r="Z47" s="47"/>
      <c r="AA47" s="47"/>
      <c r="AB47" s="47"/>
      <c r="AC47" s="47"/>
      <c r="AD47" s="47"/>
      <c r="AE47" s="47"/>
      <c r="AF47" s="47"/>
      <c r="AG47" s="49"/>
      <c r="AH47" s="47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133"/>
    </row>
    <row r="48" spans="1:54" ht="12.5" x14ac:dyDescent="0.25">
      <c r="A48" s="47"/>
      <c r="B48" s="137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8"/>
      <c r="R48" s="49"/>
      <c r="S48" s="47"/>
      <c r="T48" s="49"/>
      <c r="U48" s="47"/>
      <c r="V48" s="49"/>
      <c r="W48" s="49"/>
      <c r="X48" s="49"/>
      <c r="Y48" s="49"/>
      <c r="Z48" s="49"/>
      <c r="AA48" s="47"/>
      <c r="AB48" s="47"/>
      <c r="AC48" s="47"/>
      <c r="AD48" s="47"/>
      <c r="AE48" s="47"/>
      <c r="AF48" s="47"/>
      <c r="AG48" s="49"/>
      <c r="AH48" s="47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133"/>
    </row>
    <row r="49" spans="1:54" ht="12.5" x14ac:dyDescent="0.25">
      <c r="A49" s="47"/>
      <c r="B49" s="137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49"/>
      <c r="S49" s="52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7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133"/>
    </row>
    <row r="50" spans="1:54" ht="12.5" x14ac:dyDescent="0.25">
      <c r="A50" s="47"/>
      <c r="B50" s="149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49"/>
      <c r="S50" s="49"/>
      <c r="T50" s="47"/>
      <c r="U50" s="47"/>
      <c r="V50" s="47"/>
      <c r="W50" s="47"/>
      <c r="X50" s="47"/>
      <c r="Y50" s="47"/>
      <c r="Z50" s="49"/>
      <c r="AA50" s="49"/>
      <c r="AB50" s="49"/>
      <c r="AC50" s="49"/>
      <c r="AD50" s="49"/>
      <c r="AE50" s="49"/>
      <c r="AF50" s="49"/>
      <c r="AG50" s="49"/>
      <c r="AH50" s="47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133"/>
    </row>
    <row r="51" spans="1:54" ht="12.5" x14ac:dyDescent="0.25">
      <c r="A51" s="47"/>
      <c r="B51" s="137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8"/>
      <c r="R51" s="47"/>
      <c r="S51" s="47"/>
      <c r="T51" s="49"/>
      <c r="U51" s="49"/>
      <c r="V51" s="49"/>
      <c r="W51" s="49"/>
      <c r="X51" s="49"/>
      <c r="Y51" s="47"/>
      <c r="Z51" s="47"/>
      <c r="AA51" s="47"/>
      <c r="AB51" s="47"/>
      <c r="AC51" s="47"/>
      <c r="AD51" s="47"/>
      <c r="AE51" s="47"/>
      <c r="AF51" s="47"/>
      <c r="AG51" s="49"/>
      <c r="AH51" s="47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133"/>
    </row>
    <row r="52" spans="1:54" ht="12.5" x14ac:dyDescent="0.25">
      <c r="A52" s="47"/>
      <c r="B52" s="137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8"/>
      <c r="R52" s="47"/>
      <c r="S52" s="47"/>
      <c r="T52" s="47"/>
      <c r="U52" s="47"/>
      <c r="V52" s="49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9"/>
      <c r="AH52" s="47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133"/>
    </row>
    <row r="53" spans="1:54" ht="12.5" x14ac:dyDescent="0.25">
      <c r="A53" s="47"/>
      <c r="B53" s="137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8"/>
      <c r="R53" s="47"/>
      <c r="S53" s="47"/>
      <c r="T53" s="47"/>
      <c r="U53" s="47"/>
      <c r="V53" s="49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9"/>
      <c r="AH53" s="47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133"/>
    </row>
    <row r="54" spans="1:54" ht="12.5" x14ac:dyDescent="0.25">
      <c r="A54" s="47"/>
      <c r="B54" s="137"/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8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9"/>
      <c r="AH54" s="47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133"/>
    </row>
    <row r="55" spans="1:54" ht="13" thickBot="1" x14ac:dyDescent="0.3">
      <c r="A55" s="47"/>
      <c r="B55" s="161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51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3"/>
    </row>
    <row r="56" spans="1:54" ht="12.5" x14ac:dyDescent="0.25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</row>
    <row r="57" spans="1:54" ht="13" thickBot="1" x14ac:dyDescent="0.3"/>
    <row r="58" spans="1:54" ht="12.5" x14ac:dyDescent="0.25">
      <c r="B58" s="129"/>
      <c r="C58" s="130"/>
      <c r="D58" s="130"/>
      <c r="E58" s="130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  <c r="AA58" s="130"/>
      <c r="AB58" s="130"/>
      <c r="AC58" s="130"/>
      <c r="AD58" s="130"/>
      <c r="AE58" s="130"/>
      <c r="AF58" s="130"/>
      <c r="AG58" s="130"/>
      <c r="AH58" s="130"/>
      <c r="AI58" s="130"/>
      <c r="AJ58" s="130"/>
      <c r="AK58" s="130"/>
      <c r="AL58" s="130"/>
      <c r="AM58" s="130"/>
      <c r="AN58" s="130"/>
      <c r="AO58" s="130"/>
      <c r="AP58" s="130"/>
      <c r="AQ58" s="130"/>
      <c r="AR58" s="130"/>
      <c r="AS58" s="130"/>
      <c r="AT58" s="130"/>
      <c r="AU58" s="130"/>
      <c r="AV58" s="130"/>
      <c r="AW58" s="130"/>
      <c r="AX58" s="130"/>
      <c r="AY58" s="130"/>
      <c r="AZ58" s="130"/>
      <c r="BA58" s="130"/>
      <c r="BB58" s="131"/>
    </row>
    <row r="59" spans="1:54" ht="20.5" thickBot="1" x14ac:dyDescent="0.3">
      <c r="B59" s="132"/>
      <c r="C59" s="52"/>
      <c r="D59" s="52"/>
      <c r="E59" s="52"/>
      <c r="F59" s="52"/>
      <c r="G59" s="52"/>
      <c r="H59" s="274" t="s">
        <v>110</v>
      </c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  <c r="BB59" s="133"/>
    </row>
    <row r="60" spans="1:54" ht="12.5" customHeight="1" x14ac:dyDescent="0.35">
      <c r="B60" s="134"/>
      <c r="C60" s="135"/>
      <c r="D60" s="52"/>
      <c r="E60" s="52"/>
      <c r="F60" s="52"/>
      <c r="G60" s="52"/>
      <c r="H60" s="172"/>
      <c r="I60" s="172"/>
      <c r="J60" s="172"/>
      <c r="K60" s="172"/>
      <c r="L60" s="172"/>
      <c r="M60" s="172"/>
      <c r="N60" s="172"/>
      <c r="O60" s="172"/>
      <c r="P60" s="172"/>
      <c r="Q60" s="172"/>
      <c r="R60" s="172"/>
      <c r="S60" s="172"/>
      <c r="T60" s="172"/>
      <c r="U60" s="172"/>
      <c r="V60" s="172"/>
      <c r="W60" s="172"/>
      <c r="X60" s="172"/>
      <c r="Y60" s="172"/>
      <c r="Z60" s="172"/>
      <c r="AA60" s="172"/>
      <c r="AB60" s="172"/>
      <c r="AC60" s="172"/>
      <c r="AD60" s="17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129"/>
      <c r="AT60" s="174" t="s">
        <v>25</v>
      </c>
      <c r="AU60" s="174" t="s">
        <v>26</v>
      </c>
      <c r="AV60" s="174" t="s">
        <v>27</v>
      </c>
      <c r="AW60" s="175" t="s">
        <v>28</v>
      </c>
      <c r="AX60" s="52"/>
      <c r="AY60" s="23" t="s">
        <v>29</v>
      </c>
      <c r="AZ60" s="52"/>
      <c r="BA60" s="53"/>
      <c r="BB60" s="133"/>
    </row>
    <row r="61" spans="1:54" ht="15.5" customHeight="1" x14ac:dyDescent="0.35">
      <c r="B61" s="134"/>
      <c r="C61" s="135"/>
      <c r="D61" s="52"/>
      <c r="E61" s="52"/>
      <c r="F61" s="52"/>
      <c r="G61" s="52"/>
      <c r="H61" s="205"/>
      <c r="I61" s="205"/>
      <c r="J61" s="205"/>
      <c r="K61" s="205"/>
      <c r="L61" s="205"/>
      <c r="M61" s="205"/>
      <c r="N61" s="205"/>
      <c r="O61" s="205"/>
      <c r="P61" s="205"/>
      <c r="Q61" s="205"/>
      <c r="R61" s="205"/>
      <c r="S61" s="205"/>
      <c r="T61" s="205"/>
      <c r="U61" s="205"/>
      <c r="V61" s="205"/>
      <c r="W61" s="205"/>
      <c r="X61" s="205"/>
      <c r="Y61" s="205"/>
      <c r="Z61" s="205"/>
      <c r="AA61" s="205"/>
      <c r="AB61" s="205"/>
      <c r="AC61" s="205"/>
      <c r="AD61" s="205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202"/>
      <c r="AT61" s="24" t="s">
        <v>98</v>
      </c>
      <c r="AU61" s="25" t="s">
        <v>99</v>
      </c>
      <c r="AV61" s="25">
        <f>COUNTIF($C$64:$AP$84,"PS")</f>
        <v>3</v>
      </c>
      <c r="AW61" s="177"/>
      <c r="AX61" s="52"/>
      <c r="AY61" s="25" t="s">
        <v>31</v>
      </c>
      <c r="AZ61" s="52"/>
      <c r="BA61" s="53"/>
      <c r="BB61" s="133"/>
    </row>
    <row r="62" spans="1:54" ht="12.5" x14ac:dyDescent="0.25">
      <c r="B62" s="13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125"/>
      <c r="AR62" s="52"/>
      <c r="AS62" s="178"/>
      <c r="AT62" s="24" t="s">
        <v>30</v>
      </c>
      <c r="AU62" s="25" t="s">
        <v>82</v>
      </c>
      <c r="AV62" s="25">
        <f>COUNTIF($C$64:$AP$84,"UI")</f>
        <v>18</v>
      </c>
      <c r="AW62" s="177">
        <f t="shared" ref="AW62:AW82" si="2">(AV62/$AV$28)*100</f>
        <v>10.843373493975903</v>
      </c>
      <c r="AX62" s="52"/>
      <c r="AY62" s="25" t="s">
        <v>31</v>
      </c>
      <c r="AZ62" s="52"/>
      <c r="BA62" s="52"/>
      <c r="BB62" s="133"/>
    </row>
    <row r="63" spans="1:54" ht="12.5" x14ac:dyDescent="0.25">
      <c r="B63" s="138"/>
      <c r="C63" s="139">
        <v>1</v>
      </c>
      <c r="D63" s="139">
        <v>2</v>
      </c>
      <c r="E63" s="139">
        <v>3</v>
      </c>
      <c r="F63" s="139">
        <v>4</v>
      </c>
      <c r="G63" s="139">
        <v>5</v>
      </c>
      <c r="H63" s="139">
        <v>6</v>
      </c>
      <c r="I63" s="139">
        <v>7</v>
      </c>
      <c r="J63" s="139">
        <v>8</v>
      </c>
      <c r="K63" s="139">
        <v>9</v>
      </c>
      <c r="L63" s="139">
        <v>10</v>
      </c>
      <c r="M63" s="139">
        <v>11</v>
      </c>
      <c r="N63" s="139">
        <v>12</v>
      </c>
      <c r="O63" s="139">
        <v>13</v>
      </c>
      <c r="P63" s="139">
        <v>14</v>
      </c>
      <c r="Q63" s="139">
        <v>15</v>
      </c>
      <c r="R63" s="139">
        <v>16</v>
      </c>
      <c r="S63" s="139">
        <v>17</v>
      </c>
      <c r="T63" s="139">
        <v>18</v>
      </c>
      <c r="U63" s="139">
        <v>19</v>
      </c>
      <c r="V63" s="139">
        <v>20</v>
      </c>
      <c r="W63" s="139">
        <v>21</v>
      </c>
      <c r="X63" s="139">
        <v>22</v>
      </c>
      <c r="Y63" s="139">
        <v>23</v>
      </c>
      <c r="Z63" s="139">
        <v>24</v>
      </c>
      <c r="AA63" s="139">
        <v>25</v>
      </c>
      <c r="AB63" s="139">
        <v>26</v>
      </c>
      <c r="AC63" s="139">
        <v>27</v>
      </c>
      <c r="AD63" s="139">
        <v>28</v>
      </c>
      <c r="AE63" s="139">
        <v>29</v>
      </c>
      <c r="AF63" s="139">
        <v>30</v>
      </c>
      <c r="AG63" s="139">
        <v>31</v>
      </c>
      <c r="AH63" s="139">
        <v>32</v>
      </c>
      <c r="AI63" s="139">
        <v>33</v>
      </c>
      <c r="AJ63" s="139">
        <v>34</v>
      </c>
      <c r="AK63" s="139">
        <v>35</v>
      </c>
      <c r="AL63" s="139">
        <v>36</v>
      </c>
      <c r="AM63" s="139">
        <v>37</v>
      </c>
      <c r="AN63" s="139">
        <v>38</v>
      </c>
      <c r="AO63" s="139">
        <v>39</v>
      </c>
      <c r="AP63" s="139">
        <v>40</v>
      </c>
      <c r="AQ63" s="140"/>
      <c r="AR63" s="52"/>
      <c r="AS63" s="179"/>
      <c r="AT63" s="24" t="s">
        <v>83</v>
      </c>
      <c r="AU63" s="25" t="s">
        <v>84</v>
      </c>
      <c r="AV63" s="25">
        <f>COUNTIF($C$64:$AP$84,"LEx")</f>
        <v>6</v>
      </c>
      <c r="AW63" s="177">
        <f t="shared" si="2"/>
        <v>3.6144578313253009</v>
      </c>
      <c r="AX63" s="52"/>
      <c r="AY63" s="25" t="s">
        <v>31</v>
      </c>
      <c r="AZ63" s="52"/>
      <c r="BA63" s="52"/>
      <c r="BB63" s="133"/>
    </row>
    <row r="64" spans="1:54" ht="12.5" x14ac:dyDescent="0.25">
      <c r="B64" s="138">
        <v>1</v>
      </c>
      <c r="C64" s="56" t="s">
        <v>82</v>
      </c>
      <c r="D64" s="56" t="s">
        <v>82</v>
      </c>
      <c r="E64" s="56" t="s">
        <v>82</v>
      </c>
      <c r="F64" s="56" t="s">
        <v>82</v>
      </c>
      <c r="G64" s="56" t="s">
        <v>82</v>
      </c>
      <c r="H64" s="56" t="s">
        <v>82</v>
      </c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9"/>
      <c r="AJ64" s="47"/>
      <c r="AK64" s="47"/>
      <c r="AL64" s="47"/>
      <c r="AM64" s="47"/>
      <c r="AN64" s="218" t="s">
        <v>36</v>
      </c>
      <c r="AO64" s="218" t="s">
        <v>36</v>
      </c>
      <c r="AP64" s="218" t="s">
        <v>36</v>
      </c>
      <c r="AQ64" s="140"/>
      <c r="AR64" s="52"/>
      <c r="AS64" s="180"/>
      <c r="AT64" s="25" t="s">
        <v>64</v>
      </c>
      <c r="AU64" s="25" t="s">
        <v>41</v>
      </c>
      <c r="AV64" s="25">
        <f>COUNTIF($C$64:$AP$84,"P")</f>
        <v>52</v>
      </c>
      <c r="AW64" s="177">
        <f t="shared" si="2"/>
        <v>31.325301204819279</v>
      </c>
      <c r="AX64" s="52"/>
      <c r="AY64" s="25" t="s">
        <v>35</v>
      </c>
      <c r="AZ64" s="52"/>
      <c r="BA64" s="52"/>
      <c r="BB64" s="133"/>
    </row>
    <row r="65" spans="2:54" ht="12.5" x14ac:dyDescent="0.25">
      <c r="B65" s="138">
        <v>2</v>
      </c>
      <c r="C65" s="56" t="s">
        <v>82</v>
      </c>
      <c r="D65" s="56" t="s">
        <v>82</v>
      </c>
      <c r="E65" s="56" t="s">
        <v>82</v>
      </c>
      <c r="F65" s="56" t="s">
        <v>82</v>
      </c>
      <c r="G65" s="56" t="s">
        <v>82</v>
      </c>
      <c r="H65" s="56" t="s">
        <v>82</v>
      </c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218" t="s">
        <v>36</v>
      </c>
      <c r="AN65" s="218" t="s">
        <v>36</v>
      </c>
      <c r="AO65" s="218" t="s">
        <v>36</v>
      </c>
      <c r="AP65" s="218" t="s">
        <v>36</v>
      </c>
      <c r="AQ65" s="140"/>
      <c r="AR65" s="52"/>
      <c r="AS65" s="181"/>
      <c r="AT65" s="25" t="s">
        <v>42</v>
      </c>
      <c r="AU65" s="25" t="s">
        <v>43</v>
      </c>
      <c r="AV65" s="25">
        <f>COUNTIF($C$64:$AP$84,"CrP")</f>
        <v>0</v>
      </c>
      <c r="AW65" s="177">
        <f t="shared" si="2"/>
        <v>0</v>
      </c>
      <c r="AX65" s="52"/>
      <c r="AY65" s="25" t="s">
        <v>44</v>
      </c>
      <c r="AZ65" s="52"/>
      <c r="BA65" s="52"/>
      <c r="BB65" s="133"/>
    </row>
    <row r="66" spans="2:54" ht="12.5" x14ac:dyDescent="0.25">
      <c r="B66" s="138">
        <v>3</v>
      </c>
      <c r="C66" s="56" t="s">
        <v>82</v>
      </c>
      <c r="D66" s="60" t="s">
        <v>82</v>
      </c>
      <c r="E66" s="60" t="s">
        <v>82</v>
      </c>
      <c r="F66" s="60" t="s">
        <v>82</v>
      </c>
      <c r="G66" s="60" t="s">
        <v>82</v>
      </c>
      <c r="H66" s="60" t="s">
        <v>82</v>
      </c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218" t="s">
        <v>36</v>
      </c>
      <c r="AN66" s="218" t="s">
        <v>36</v>
      </c>
      <c r="AO66" s="218" t="s">
        <v>36</v>
      </c>
      <c r="AP66" s="218" t="s">
        <v>36</v>
      </c>
      <c r="AQ66" s="140"/>
      <c r="AR66" s="52"/>
      <c r="AS66" s="182"/>
      <c r="AT66" s="25" t="s">
        <v>65</v>
      </c>
      <c r="AU66" s="25" t="s">
        <v>45</v>
      </c>
      <c r="AV66" s="25">
        <f>COUNTIF($C$64:$AP$84,"MPLR")</f>
        <v>4</v>
      </c>
      <c r="AW66" s="177">
        <f t="shared" si="2"/>
        <v>2.4096385542168677</v>
      </c>
      <c r="AX66" s="52"/>
      <c r="AY66" s="25" t="s">
        <v>44</v>
      </c>
      <c r="AZ66" s="52"/>
      <c r="BA66" s="52"/>
      <c r="BB66" s="133"/>
    </row>
    <row r="67" spans="2:54" ht="15.5" x14ac:dyDescent="0.35">
      <c r="B67" s="138">
        <v>4</v>
      </c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8"/>
      <c r="AB67" s="47"/>
      <c r="AC67" s="47"/>
      <c r="AD67" s="47"/>
      <c r="AE67" s="47"/>
      <c r="AF67" s="47"/>
      <c r="AG67" s="47"/>
      <c r="AH67" s="47"/>
      <c r="AI67" s="47"/>
      <c r="AJ67" s="117" t="s">
        <v>78</v>
      </c>
      <c r="AK67" s="118" t="s">
        <v>78</v>
      </c>
      <c r="AL67" s="119" t="s">
        <v>78</v>
      </c>
      <c r="AM67" s="218" t="s">
        <v>36</v>
      </c>
      <c r="AN67" s="218" t="s">
        <v>36</v>
      </c>
      <c r="AO67" s="218" t="s">
        <v>36</v>
      </c>
      <c r="AP67" s="218" t="s">
        <v>36</v>
      </c>
      <c r="AQ67" s="140"/>
      <c r="AR67" s="52"/>
      <c r="AS67" s="183"/>
      <c r="AT67" s="25" t="s">
        <v>66</v>
      </c>
      <c r="AU67" s="25" t="s">
        <v>46</v>
      </c>
      <c r="AV67" s="25">
        <f>COUNTIF($C$64:$AP$84,"MPUD")</f>
        <v>4</v>
      </c>
      <c r="AW67" s="177">
        <f t="shared" si="2"/>
        <v>2.4096385542168677</v>
      </c>
      <c r="AX67" s="52"/>
      <c r="AY67" s="25" t="s">
        <v>44</v>
      </c>
      <c r="AZ67" s="52"/>
      <c r="BA67" s="52"/>
      <c r="BB67" s="133"/>
    </row>
    <row r="68" spans="2:54" ht="15.5" x14ac:dyDescent="0.35">
      <c r="B68" s="138">
        <v>5</v>
      </c>
      <c r="C68" s="47"/>
      <c r="D68" s="169" t="s">
        <v>99</v>
      </c>
      <c r="E68" s="58"/>
      <c r="F68" s="58"/>
      <c r="G68" s="47"/>
      <c r="H68" s="47"/>
      <c r="I68" s="47"/>
      <c r="J68" s="47"/>
      <c r="K68" s="47"/>
      <c r="L68" s="61"/>
      <c r="M68" s="61"/>
      <c r="N68" s="61"/>
      <c r="O68" s="58"/>
      <c r="P68" s="58"/>
      <c r="Q68" s="47"/>
      <c r="R68" s="47"/>
      <c r="S68" s="47"/>
      <c r="T68" s="47"/>
      <c r="U68" s="47"/>
      <c r="V68" s="47"/>
      <c r="W68" s="47"/>
      <c r="X68" s="47"/>
      <c r="Y68" s="47"/>
      <c r="Z68" s="58"/>
      <c r="AA68" s="58"/>
      <c r="AB68" s="47"/>
      <c r="AC68" s="47"/>
      <c r="AD68" s="47"/>
      <c r="AE68" s="47"/>
      <c r="AF68" s="47"/>
      <c r="AG68" s="47"/>
      <c r="AH68" s="47"/>
      <c r="AI68" s="47"/>
      <c r="AJ68" s="120" t="s">
        <v>78</v>
      </c>
      <c r="AK68" s="121" t="s">
        <v>78</v>
      </c>
      <c r="AL68" s="122" t="s">
        <v>78</v>
      </c>
      <c r="AM68" s="58"/>
      <c r="AN68" s="218" t="s">
        <v>36</v>
      </c>
      <c r="AO68" s="218" t="s">
        <v>36</v>
      </c>
      <c r="AP68" s="218" t="s">
        <v>36</v>
      </c>
      <c r="AQ68" s="140"/>
      <c r="AR68" s="52"/>
      <c r="AS68" s="184"/>
      <c r="AT68" s="25" t="s">
        <v>20</v>
      </c>
      <c r="AU68" s="25" t="s">
        <v>74</v>
      </c>
      <c r="AV68" s="25">
        <f>COUNTIF($C$64:$AP$84,"CP")</f>
        <v>0</v>
      </c>
      <c r="AW68" s="177">
        <f t="shared" si="2"/>
        <v>0</v>
      </c>
      <c r="AX68" s="52"/>
      <c r="AY68" s="25" t="s">
        <v>44</v>
      </c>
      <c r="AZ68" s="52"/>
      <c r="BA68" s="52"/>
      <c r="BB68" s="133"/>
    </row>
    <row r="69" spans="2:54" ht="15.5" x14ac:dyDescent="0.35">
      <c r="B69" s="138">
        <v>6</v>
      </c>
      <c r="C69" s="47"/>
      <c r="D69" s="170" t="s">
        <v>99</v>
      </c>
      <c r="E69" s="58"/>
      <c r="F69" s="58"/>
      <c r="G69" s="47"/>
      <c r="H69" s="47"/>
      <c r="I69" s="47"/>
      <c r="J69" s="47"/>
      <c r="K69" s="47"/>
      <c r="L69" s="61"/>
      <c r="M69" s="61"/>
      <c r="N69" s="61"/>
      <c r="O69" s="58"/>
      <c r="P69" s="58"/>
      <c r="Q69" s="47"/>
      <c r="R69" s="47"/>
      <c r="S69" s="48"/>
      <c r="T69" s="47"/>
      <c r="U69" s="47"/>
      <c r="V69" s="47"/>
      <c r="W69" s="47"/>
      <c r="X69" s="47"/>
      <c r="Y69" s="47"/>
      <c r="Z69" s="58"/>
      <c r="AA69" s="58"/>
      <c r="AB69" s="47"/>
      <c r="AC69" s="47"/>
      <c r="AD69" s="47"/>
      <c r="AE69" s="47"/>
      <c r="AF69" s="47"/>
      <c r="AG69" s="47"/>
      <c r="AH69" s="47"/>
      <c r="AI69" s="47"/>
      <c r="AJ69" s="120" t="s">
        <v>78</v>
      </c>
      <c r="AK69" s="121" t="s">
        <v>78</v>
      </c>
      <c r="AL69" s="122" t="s">
        <v>78</v>
      </c>
      <c r="AM69" s="58"/>
      <c r="AO69" s="218" t="s">
        <v>36</v>
      </c>
      <c r="AP69" s="218" t="s">
        <v>36</v>
      </c>
      <c r="AQ69" s="140"/>
      <c r="AR69" s="52"/>
      <c r="AS69" s="185"/>
      <c r="AT69" s="25" t="s">
        <v>67</v>
      </c>
      <c r="AU69" s="25" t="s">
        <v>76</v>
      </c>
      <c r="AV69" s="25">
        <f>COUNTIF($C$64:$AP$84,"LDB")</f>
        <v>0</v>
      </c>
      <c r="AW69" s="177">
        <f t="shared" si="2"/>
        <v>0</v>
      </c>
      <c r="AX69" s="52"/>
      <c r="AY69" s="25" t="s">
        <v>44</v>
      </c>
      <c r="AZ69" s="52"/>
      <c r="BA69" s="52"/>
      <c r="BB69" s="133"/>
    </row>
    <row r="70" spans="2:54" ht="15.5" x14ac:dyDescent="0.35">
      <c r="B70" s="138">
        <v>7</v>
      </c>
      <c r="C70" s="47"/>
      <c r="D70" s="171" t="s">
        <v>99</v>
      </c>
      <c r="E70" s="58"/>
      <c r="F70" s="58"/>
      <c r="G70" s="47"/>
      <c r="H70" s="47"/>
      <c r="I70" s="47"/>
      <c r="J70" s="47"/>
      <c r="K70" s="47"/>
      <c r="L70" s="61"/>
      <c r="M70" s="61"/>
      <c r="N70" s="61"/>
      <c r="O70" s="58"/>
      <c r="P70" s="58"/>
      <c r="Q70" s="47"/>
      <c r="R70" s="47"/>
      <c r="S70" s="47"/>
      <c r="T70" s="47"/>
      <c r="U70" s="47"/>
      <c r="V70" s="47"/>
      <c r="W70" s="47"/>
      <c r="X70" s="47"/>
      <c r="Y70" s="47"/>
      <c r="Z70" s="58"/>
      <c r="AA70" s="58"/>
      <c r="AB70" s="48"/>
      <c r="AC70" s="47"/>
      <c r="AD70" s="47"/>
      <c r="AE70" s="47"/>
      <c r="AF70" s="47"/>
      <c r="AG70" s="47"/>
      <c r="AH70" s="64" t="s">
        <v>41</v>
      </c>
      <c r="AI70" s="95" t="s">
        <v>41</v>
      </c>
      <c r="AJ70" s="95" t="s">
        <v>41</v>
      </c>
      <c r="AK70" s="95" t="s">
        <v>41</v>
      </c>
      <c r="AL70" s="95" t="s">
        <v>41</v>
      </c>
      <c r="AM70" s="95" t="s">
        <v>41</v>
      </c>
      <c r="AN70" s="95" t="s">
        <v>41</v>
      </c>
      <c r="AO70" s="95" t="s">
        <v>41</v>
      </c>
      <c r="AP70" s="59" t="s">
        <v>41</v>
      </c>
      <c r="AQ70" s="140"/>
      <c r="AR70" s="52"/>
      <c r="AS70" s="186"/>
      <c r="AT70" s="25" t="s">
        <v>52</v>
      </c>
      <c r="AU70" s="25" t="s">
        <v>77</v>
      </c>
      <c r="AV70" s="25">
        <f>COUNTIF($C$64:$AP$84,"LB")</f>
        <v>0</v>
      </c>
      <c r="AW70" s="177">
        <f t="shared" si="2"/>
        <v>0</v>
      </c>
      <c r="AX70" s="52"/>
      <c r="AY70" s="25" t="s">
        <v>44</v>
      </c>
      <c r="AZ70" s="52"/>
      <c r="BA70" s="52"/>
      <c r="BB70" s="133"/>
    </row>
    <row r="71" spans="2:54" ht="12.5" x14ac:dyDescent="0.25">
      <c r="B71" s="138">
        <v>8</v>
      </c>
      <c r="C71" s="64" t="s">
        <v>41</v>
      </c>
      <c r="D71" s="95" t="s">
        <v>41</v>
      </c>
      <c r="E71" s="95" t="s">
        <v>41</v>
      </c>
      <c r="F71" s="95" t="s">
        <v>41</v>
      </c>
      <c r="G71" s="95" t="s">
        <v>41</v>
      </c>
      <c r="H71" s="59" t="s">
        <v>41</v>
      </c>
      <c r="I71" s="93" t="s">
        <v>46</v>
      </c>
      <c r="J71" s="93" t="s">
        <v>46</v>
      </c>
      <c r="K71" s="93" t="s">
        <v>46</v>
      </c>
      <c r="L71" s="94" t="s">
        <v>46</v>
      </c>
      <c r="M71" s="95" t="s">
        <v>41</v>
      </c>
      <c r="N71" s="224" t="s">
        <v>45</v>
      </c>
      <c r="O71" s="225" t="s">
        <v>45</v>
      </c>
      <c r="P71" s="225" t="s">
        <v>45</v>
      </c>
      <c r="Q71" s="226" t="s">
        <v>45</v>
      </c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2"/>
      <c r="AN71" s="52"/>
      <c r="AO71" s="52"/>
      <c r="AP71" s="52"/>
      <c r="AQ71" s="140"/>
      <c r="AR71" s="52"/>
      <c r="AS71" s="187"/>
      <c r="AT71" s="25" t="s">
        <v>13</v>
      </c>
      <c r="AU71" s="25" t="s">
        <v>63</v>
      </c>
      <c r="AV71" s="25">
        <f>COUNTIF($C$64:$AP$84,"T")</f>
        <v>0</v>
      </c>
      <c r="AW71" s="177">
        <f t="shared" si="2"/>
        <v>0</v>
      </c>
      <c r="AX71" s="52"/>
      <c r="AY71" s="25" t="s">
        <v>44</v>
      </c>
      <c r="AZ71" s="52"/>
      <c r="BA71" s="52"/>
      <c r="BB71" s="133"/>
    </row>
    <row r="72" spans="2:54" ht="12.5" x14ac:dyDescent="0.25">
      <c r="B72" s="138">
        <v>9</v>
      </c>
      <c r="C72" s="218" t="s">
        <v>36</v>
      </c>
      <c r="D72" s="218" t="s">
        <v>36</v>
      </c>
      <c r="E72" s="218" t="s">
        <v>36</v>
      </c>
      <c r="F72" s="218" t="s">
        <v>36</v>
      </c>
      <c r="G72" s="218" t="s">
        <v>36</v>
      </c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M72" s="47"/>
      <c r="AN72" s="47"/>
      <c r="AO72" s="57"/>
      <c r="AP72" s="57"/>
      <c r="AQ72" s="140"/>
      <c r="AR72" s="52"/>
      <c r="AS72" s="188"/>
      <c r="AT72" s="25" t="s">
        <v>22</v>
      </c>
      <c r="AU72" s="25" t="s">
        <v>75</v>
      </c>
      <c r="AV72" s="25">
        <f>COUNTIF($C$64:$AP$84,"TG")</f>
        <v>0</v>
      </c>
      <c r="AW72" s="177">
        <f t="shared" si="2"/>
        <v>0</v>
      </c>
      <c r="AX72" s="52"/>
      <c r="AY72" s="25" t="s">
        <v>44</v>
      </c>
      <c r="AZ72" s="52"/>
      <c r="BA72" s="52"/>
      <c r="BB72" s="133"/>
    </row>
    <row r="73" spans="2:54" ht="15.5" x14ac:dyDescent="0.35">
      <c r="B73" s="138">
        <v>10</v>
      </c>
      <c r="C73" s="218" t="s">
        <v>36</v>
      </c>
      <c r="D73" s="218" t="s">
        <v>36</v>
      </c>
      <c r="E73" s="218" t="s">
        <v>36</v>
      </c>
      <c r="F73" s="218" t="s">
        <v>36</v>
      </c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8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9"/>
      <c r="AF73" s="49"/>
      <c r="AG73" s="49"/>
      <c r="AH73" s="47"/>
      <c r="AI73" s="47"/>
      <c r="AJ73" s="47"/>
      <c r="AK73" s="47"/>
      <c r="AL73" s="47"/>
      <c r="AM73" s="47"/>
      <c r="AN73" s="47"/>
      <c r="AO73" s="50"/>
      <c r="AP73" s="50"/>
      <c r="AQ73" s="140"/>
      <c r="AR73" s="52"/>
      <c r="AS73" s="189"/>
      <c r="AT73" s="25" t="s">
        <v>47</v>
      </c>
      <c r="AU73" s="25" t="s">
        <v>78</v>
      </c>
      <c r="AV73" s="25">
        <f>COUNTIF($C$64:$AP$84,"TT")</f>
        <v>18</v>
      </c>
      <c r="AW73" s="177">
        <f t="shared" si="2"/>
        <v>10.843373493975903</v>
      </c>
      <c r="AX73" s="52"/>
      <c r="AY73" s="25" t="s">
        <v>48</v>
      </c>
      <c r="AZ73" s="52"/>
      <c r="BA73" s="52"/>
      <c r="BB73" s="133"/>
    </row>
    <row r="74" spans="2:54" ht="12.5" x14ac:dyDescent="0.25">
      <c r="B74" s="138">
        <v>11</v>
      </c>
      <c r="C74" s="218" t="s">
        <v>36</v>
      </c>
      <c r="D74" s="218" t="s">
        <v>36</v>
      </c>
      <c r="E74" s="218" t="s">
        <v>36</v>
      </c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8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9"/>
      <c r="AD74" s="47"/>
      <c r="AE74" s="49"/>
      <c r="AF74" s="49"/>
      <c r="AG74" s="49"/>
      <c r="AH74" s="47"/>
      <c r="AI74" s="48"/>
      <c r="AJ74" s="47"/>
      <c r="AK74" s="47"/>
      <c r="AL74" s="47"/>
      <c r="AM74" s="47"/>
      <c r="AN74" s="47"/>
      <c r="AO74" s="47"/>
      <c r="AP74" s="47"/>
      <c r="AQ74" s="140"/>
      <c r="AR74" s="52"/>
      <c r="AS74" s="190"/>
      <c r="AT74" s="25" t="s">
        <v>49</v>
      </c>
      <c r="AU74" s="25" t="s">
        <v>79</v>
      </c>
      <c r="AV74" s="25">
        <f>COUNTIF($C$64:$AP$84,"TTP")</f>
        <v>0</v>
      </c>
      <c r="AW74" s="177">
        <f t="shared" si="2"/>
        <v>0</v>
      </c>
      <c r="AX74" s="52"/>
      <c r="AY74" s="25" t="s">
        <v>48</v>
      </c>
      <c r="AZ74" s="52"/>
      <c r="BA74" s="52"/>
      <c r="BB74" s="133"/>
    </row>
    <row r="75" spans="2:54" ht="12.5" x14ac:dyDescent="0.25">
      <c r="B75" s="138">
        <v>12</v>
      </c>
      <c r="C75" s="218" t="s">
        <v>36</v>
      </c>
      <c r="D75" s="218" t="s">
        <v>36</v>
      </c>
      <c r="E75" s="52"/>
      <c r="F75" s="52"/>
      <c r="G75" s="58"/>
      <c r="H75" s="58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58"/>
      <c r="T75" s="58"/>
      <c r="U75" s="47"/>
      <c r="V75" s="47"/>
      <c r="W75" s="47"/>
      <c r="X75" s="47"/>
      <c r="Y75" s="47"/>
      <c r="Z75" s="47"/>
      <c r="AA75" s="47"/>
      <c r="AB75" s="49"/>
      <c r="AC75" s="47"/>
      <c r="AD75" s="47"/>
      <c r="AE75" s="49"/>
      <c r="AF75" s="49"/>
      <c r="AG75" s="49"/>
      <c r="AH75" s="47"/>
      <c r="AI75" s="47"/>
      <c r="AJ75" s="47"/>
      <c r="AK75" s="47"/>
      <c r="AL75" s="47"/>
      <c r="AM75" s="47"/>
      <c r="AN75" s="47"/>
      <c r="AO75" s="47"/>
      <c r="AP75" s="47"/>
      <c r="AQ75" s="140"/>
      <c r="AR75" s="52"/>
      <c r="AS75" s="191"/>
      <c r="AT75" s="25" t="s">
        <v>50</v>
      </c>
      <c r="AU75" s="25" t="s">
        <v>80</v>
      </c>
      <c r="AV75" s="25">
        <f>COUNTIF($C$64:$AP$84,"QTE")</f>
        <v>0</v>
      </c>
      <c r="AW75" s="177">
        <f t="shared" si="2"/>
        <v>0</v>
      </c>
      <c r="AX75" s="52"/>
      <c r="AY75" s="25" t="s">
        <v>48</v>
      </c>
      <c r="AZ75" s="52"/>
      <c r="BA75" s="52"/>
      <c r="BB75" s="133"/>
    </row>
    <row r="76" spans="2:54" ht="12.5" x14ac:dyDescent="0.25">
      <c r="B76" s="138">
        <v>13</v>
      </c>
      <c r="C76" s="218" t="s">
        <v>36</v>
      </c>
      <c r="E76" s="52"/>
      <c r="F76" s="52"/>
      <c r="G76" s="58"/>
      <c r="H76" s="58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58"/>
      <c r="T76" s="58"/>
      <c r="U76" s="47"/>
      <c r="V76" s="47"/>
      <c r="W76" s="47"/>
      <c r="X76" s="47"/>
      <c r="Y76" s="47"/>
      <c r="Z76" s="47"/>
      <c r="AA76" s="49"/>
      <c r="AB76" s="47"/>
      <c r="AC76" s="47"/>
      <c r="AD76" s="49"/>
      <c r="AE76" s="49"/>
      <c r="AF76" s="49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140"/>
      <c r="AR76" s="52"/>
      <c r="AS76" s="192"/>
      <c r="AT76" s="25" t="s">
        <v>51</v>
      </c>
      <c r="AU76" s="25" t="s">
        <v>85</v>
      </c>
      <c r="AV76" s="25">
        <f>COUNTIF($C$64:$AP$84,"QTEP")</f>
        <v>0</v>
      </c>
      <c r="AW76" s="177">
        <f t="shared" si="2"/>
        <v>0</v>
      </c>
      <c r="AX76" s="52"/>
      <c r="AY76" s="25" t="s">
        <v>48</v>
      </c>
      <c r="AZ76" s="52"/>
      <c r="BA76" s="52"/>
      <c r="BB76" s="133"/>
    </row>
    <row r="77" spans="2:54" ht="12.5" x14ac:dyDescent="0.25">
      <c r="B77" s="138">
        <v>14</v>
      </c>
      <c r="C77" s="47"/>
      <c r="E77" s="52"/>
      <c r="F77" s="52"/>
      <c r="G77" s="58"/>
      <c r="H77" s="58"/>
      <c r="I77" s="47"/>
      <c r="J77" s="47"/>
      <c r="K77" s="47"/>
      <c r="L77" s="47"/>
      <c r="M77" s="47"/>
      <c r="N77" s="47"/>
      <c r="O77" s="47"/>
      <c r="P77" s="48"/>
      <c r="Q77" s="47"/>
      <c r="R77" s="47"/>
      <c r="S77" s="58"/>
      <c r="T77" s="58"/>
      <c r="U77" s="47"/>
      <c r="V77" s="47"/>
      <c r="W77" s="47"/>
      <c r="X77" s="47"/>
      <c r="Y77" s="49"/>
      <c r="Z77" s="47"/>
      <c r="AA77" s="47"/>
      <c r="AB77" s="47"/>
      <c r="AC77" s="47"/>
      <c r="AD77" s="47"/>
      <c r="AE77" s="47"/>
      <c r="AF77" s="49"/>
      <c r="AG77" s="50"/>
      <c r="AH77" s="50"/>
      <c r="AI77" s="50"/>
      <c r="AJ77" s="50"/>
      <c r="AK77" s="50"/>
      <c r="AL77" s="50"/>
      <c r="AM77" s="50"/>
      <c r="AN77" s="50"/>
      <c r="AO77" s="52"/>
      <c r="AP77" s="52"/>
      <c r="AQ77" s="140"/>
      <c r="AR77" s="52"/>
      <c r="AS77" s="193"/>
      <c r="AT77" s="31" t="s">
        <v>68</v>
      </c>
      <c r="AU77" s="25" t="s">
        <v>32</v>
      </c>
      <c r="AV77" s="25">
        <f>COUNTIF($C$64:$AP$84,"R1D")</f>
        <v>0</v>
      </c>
      <c r="AW77" s="177">
        <f t="shared" si="2"/>
        <v>0</v>
      </c>
      <c r="AX77" s="52"/>
      <c r="AY77" s="25" t="s">
        <v>33</v>
      </c>
      <c r="AZ77" s="52"/>
      <c r="BA77" s="52"/>
      <c r="BB77" s="133"/>
    </row>
    <row r="78" spans="2:54" ht="12.5" x14ac:dyDescent="0.25">
      <c r="B78" s="138">
        <v>15</v>
      </c>
      <c r="C78" s="50"/>
      <c r="D78" s="50"/>
      <c r="E78" s="50"/>
      <c r="F78" s="50"/>
      <c r="G78" s="50"/>
      <c r="H78" s="50"/>
      <c r="I78" s="64" t="s">
        <v>41</v>
      </c>
      <c r="J78" s="95" t="s">
        <v>41</v>
      </c>
      <c r="K78" s="95" t="s">
        <v>41</v>
      </c>
      <c r="L78" s="95" t="s">
        <v>41</v>
      </c>
      <c r="M78" s="95" t="s">
        <v>41</v>
      </c>
      <c r="N78" s="95" t="s">
        <v>41</v>
      </c>
      <c r="O78" s="95" t="s">
        <v>41</v>
      </c>
      <c r="P78" s="95" t="s">
        <v>41</v>
      </c>
      <c r="Q78" s="95" t="s">
        <v>41</v>
      </c>
      <c r="R78" s="95" t="s">
        <v>41</v>
      </c>
      <c r="S78" s="95" t="s">
        <v>41</v>
      </c>
      <c r="T78" s="95" t="s">
        <v>41</v>
      </c>
      <c r="U78" s="95" t="s">
        <v>41</v>
      </c>
      <c r="V78" s="95" t="s">
        <v>41</v>
      </c>
      <c r="W78" s="95" t="s">
        <v>41</v>
      </c>
      <c r="X78" s="95" t="s">
        <v>41</v>
      </c>
      <c r="Y78" s="95" t="s">
        <v>41</v>
      </c>
      <c r="Z78" s="95" t="s">
        <v>41</v>
      </c>
      <c r="AA78" s="95" t="s">
        <v>41</v>
      </c>
      <c r="AB78" s="95" t="s">
        <v>41</v>
      </c>
      <c r="AC78" s="95" t="s">
        <v>41</v>
      </c>
      <c r="AD78" s="95" t="s">
        <v>41</v>
      </c>
      <c r="AE78" s="95" t="s">
        <v>41</v>
      </c>
      <c r="AF78" s="95" t="s">
        <v>41</v>
      </c>
      <c r="AG78" s="95" t="s">
        <v>41</v>
      </c>
      <c r="AH78" s="95" t="s">
        <v>41</v>
      </c>
      <c r="AI78" s="95" t="s">
        <v>41</v>
      </c>
      <c r="AJ78" s="95" t="s">
        <v>41</v>
      </c>
      <c r="AK78" s="95" t="s">
        <v>41</v>
      </c>
      <c r="AL78" s="95" t="s">
        <v>41</v>
      </c>
      <c r="AM78" s="95" t="s">
        <v>41</v>
      </c>
      <c r="AN78" s="95" t="s">
        <v>41</v>
      </c>
      <c r="AO78" s="95" t="s">
        <v>41</v>
      </c>
      <c r="AP78" s="59" t="s">
        <v>41</v>
      </c>
      <c r="AQ78" s="140"/>
      <c r="AR78" s="52"/>
      <c r="AS78" s="194"/>
      <c r="AT78" s="31" t="s">
        <v>69</v>
      </c>
      <c r="AU78" s="25" t="s">
        <v>34</v>
      </c>
      <c r="AV78" s="25">
        <f>COUNTIF($C$64:$AP$84,"R1A")</f>
        <v>0</v>
      </c>
      <c r="AW78" s="177">
        <f t="shared" si="2"/>
        <v>0</v>
      </c>
      <c r="AX78" s="52"/>
      <c r="AY78" s="25" t="s">
        <v>33</v>
      </c>
      <c r="AZ78" s="52"/>
      <c r="BA78" s="52"/>
      <c r="BB78" s="133"/>
    </row>
    <row r="79" spans="2:54" ht="12.5" x14ac:dyDescent="0.25">
      <c r="B79" s="138">
        <v>16</v>
      </c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9"/>
      <c r="Q79" s="47"/>
      <c r="R79" s="47"/>
      <c r="S79" s="47"/>
      <c r="T79" s="50"/>
      <c r="U79" s="50"/>
      <c r="V79" s="50"/>
      <c r="W79" s="50"/>
      <c r="X79" s="50"/>
      <c r="Y79" s="50"/>
      <c r="Z79" s="50"/>
      <c r="AA79" s="50"/>
      <c r="AB79" s="47"/>
      <c r="AC79" s="47"/>
      <c r="AD79" s="47"/>
      <c r="AE79" s="47"/>
      <c r="AF79" s="47"/>
      <c r="AG79" s="50"/>
      <c r="AH79" s="50"/>
      <c r="AI79" s="50"/>
      <c r="AJ79" s="50"/>
      <c r="AK79" s="50"/>
      <c r="AL79" s="218" t="s">
        <v>36</v>
      </c>
      <c r="AM79" s="218" t="s">
        <v>36</v>
      </c>
      <c r="AN79" s="218" t="s">
        <v>36</v>
      </c>
      <c r="AO79" s="218" t="s">
        <v>36</v>
      </c>
      <c r="AP79" s="218" t="s">
        <v>36</v>
      </c>
      <c r="AQ79" s="140"/>
      <c r="AR79" s="52"/>
      <c r="AS79" s="195"/>
      <c r="AT79" s="31" t="s">
        <v>70</v>
      </c>
      <c r="AU79" s="25" t="s">
        <v>36</v>
      </c>
      <c r="AV79" s="25">
        <f>COUNTIF($C$64:$AP$84,"R2A")</f>
        <v>51</v>
      </c>
      <c r="AW79" s="177">
        <f t="shared" si="2"/>
        <v>30.722891566265059</v>
      </c>
      <c r="AX79" s="52"/>
      <c r="AY79" s="25" t="s">
        <v>33</v>
      </c>
      <c r="AZ79" s="52"/>
      <c r="BA79" s="52"/>
      <c r="BB79" s="133"/>
    </row>
    <row r="80" spans="2:54" ht="12.5" x14ac:dyDescent="0.25">
      <c r="B80" s="138">
        <v>17</v>
      </c>
      <c r="C80" s="64" t="s">
        <v>41</v>
      </c>
      <c r="D80" s="59" t="s">
        <v>41</v>
      </c>
      <c r="E80" s="47"/>
      <c r="F80" s="47"/>
      <c r="G80" s="47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50"/>
      <c r="U80" s="50"/>
      <c r="V80" s="50"/>
      <c r="W80" s="50"/>
      <c r="X80" s="50"/>
      <c r="Y80" s="50"/>
      <c r="Z80" s="50"/>
      <c r="AA80" s="50"/>
      <c r="AB80" s="49"/>
      <c r="AC80" s="49"/>
      <c r="AD80" s="49"/>
      <c r="AE80" s="49"/>
      <c r="AF80" s="49"/>
      <c r="AG80" s="50"/>
      <c r="AH80" s="50"/>
      <c r="AI80" s="50"/>
      <c r="AJ80" s="50"/>
      <c r="AK80" s="50"/>
      <c r="AL80" s="50"/>
      <c r="AM80" s="218" t="s">
        <v>36</v>
      </c>
      <c r="AN80" s="218" t="s">
        <v>36</v>
      </c>
      <c r="AO80" s="218" t="s">
        <v>36</v>
      </c>
      <c r="AP80" s="218" t="s">
        <v>36</v>
      </c>
      <c r="AQ80" s="140"/>
      <c r="AR80" s="52"/>
      <c r="AS80" s="196"/>
      <c r="AT80" s="25" t="s">
        <v>71</v>
      </c>
      <c r="AU80" s="25" t="s">
        <v>37</v>
      </c>
      <c r="AV80" s="25">
        <f>COUNTIF($C$64:$AP$84,"R3A")</f>
        <v>0</v>
      </c>
      <c r="AW80" s="177">
        <f t="shared" si="2"/>
        <v>0</v>
      </c>
      <c r="AX80" s="52"/>
      <c r="AY80" s="25" t="s">
        <v>33</v>
      </c>
      <c r="AZ80" s="52"/>
      <c r="BA80" s="52"/>
      <c r="BB80" s="133"/>
    </row>
    <row r="81" spans="2:54" ht="12.5" x14ac:dyDescent="0.25">
      <c r="B81" s="138">
        <v>18</v>
      </c>
      <c r="C81" s="47"/>
      <c r="D81" s="49"/>
      <c r="E81" s="49"/>
      <c r="F81" s="47"/>
      <c r="G81" s="47"/>
      <c r="H81" s="49"/>
      <c r="I81" s="49"/>
      <c r="J81" s="49"/>
      <c r="K81" s="49"/>
      <c r="L81" s="50"/>
      <c r="M81" s="50"/>
      <c r="N81" s="50"/>
      <c r="O81" s="50"/>
      <c r="P81" s="49"/>
      <c r="Q81" s="49"/>
      <c r="R81" s="49"/>
      <c r="S81" s="49"/>
      <c r="T81" s="50"/>
      <c r="U81" s="50"/>
      <c r="V81" s="50"/>
      <c r="W81" s="50"/>
      <c r="X81" s="50"/>
      <c r="Y81" s="50"/>
      <c r="Z81" s="50"/>
      <c r="AA81" s="50"/>
      <c r="AB81" s="49"/>
      <c r="AC81" s="49"/>
      <c r="AD81" s="49"/>
      <c r="AE81" s="49"/>
      <c r="AF81" s="49"/>
      <c r="AG81" s="50"/>
      <c r="AH81" s="50"/>
      <c r="AI81" s="50"/>
      <c r="AJ81" s="50"/>
      <c r="AK81" s="50"/>
      <c r="AL81" s="50"/>
      <c r="AM81" s="218" t="s">
        <v>36</v>
      </c>
      <c r="AN81" s="218" t="s">
        <v>36</v>
      </c>
      <c r="AO81" s="218" t="s">
        <v>36</v>
      </c>
      <c r="AP81" s="218" t="s">
        <v>36</v>
      </c>
      <c r="AQ81" s="140"/>
      <c r="AR81" s="52"/>
      <c r="AS81" s="197"/>
      <c r="AT81" s="25" t="s">
        <v>72</v>
      </c>
      <c r="AU81" s="25" t="s">
        <v>38</v>
      </c>
      <c r="AV81" s="25">
        <f>COUNTIF($C$64:$AP$84,"BD")</f>
        <v>0</v>
      </c>
      <c r="AW81" s="177">
        <f t="shared" si="2"/>
        <v>0</v>
      </c>
      <c r="AX81" s="52"/>
      <c r="AY81" s="25" t="s">
        <v>33</v>
      </c>
      <c r="AZ81" s="52"/>
      <c r="BA81" s="52"/>
      <c r="BB81" s="133"/>
    </row>
    <row r="82" spans="2:54" ht="15.5" x14ac:dyDescent="0.35">
      <c r="B82" s="138">
        <v>19</v>
      </c>
      <c r="C82" s="117" t="s">
        <v>78</v>
      </c>
      <c r="D82" s="118" t="s">
        <v>78</v>
      </c>
      <c r="E82" s="119" t="s">
        <v>78</v>
      </c>
      <c r="F82" s="49"/>
      <c r="G82" s="49"/>
      <c r="H82" s="47"/>
      <c r="I82" s="61"/>
      <c r="J82" s="49"/>
      <c r="K82" s="49"/>
      <c r="L82" s="50"/>
      <c r="M82" s="50"/>
      <c r="N82" s="50"/>
      <c r="O82" s="50"/>
      <c r="P82" s="47"/>
      <c r="Q82" s="49"/>
      <c r="R82" s="49"/>
      <c r="S82" s="49"/>
      <c r="T82" s="50"/>
      <c r="U82" s="50"/>
      <c r="V82" s="50"/>
      <c r="W82" s="50"/>
      <c r="X82" s="58"/>
      <c r="Y82" s="58"/>
      <c r="Z82" s="50"/>
      <c r="AA82" s="50"/>
      <c r="AB82" s="49"/>
      <c r="AC82" s="49"/>
      <c r="AD82" s="49"/>
      <c r="AE82" s="49"/>
      <c r="AF82" s="49"/>
      <c r="AG82" s="52"/>
      <c r="AH82" s="52"/>
      <c r="AI82" s="52"/>
      <c r="AJ82" s="50"/>
      <c r="AK82" s="50"/>
      <c r="AL82" s="50"/>
      <c r="AM82" s="50"/>
      <c r="AN82" s="218" t="s">
        <v>36</v>
      </c>
      <c r="AO82" s="78" t="s">
        <v>84</v>
      </c>
      <c r="AP82" s="79" t="s">
        <v>84</v>
      </c>
      <c r="AQ82" s="140"/>
      <c r="AR82" s="52"/>
      <c r="AS82" s="198"/>
      <c r="AT82" s="25" t="s">
        <v>73</v>
      </c>
      <c r="AU82" s="25" t="s">
        <v>39</v>
      </c>
      <c r="AV82" s="25">
        <f>COUNTIF($C$8:$AP$29,"BA")</f>
        <v>0</v>
      </c>
      <c r="AW82" s="177">
        <f t="shared" si="2"/>
        <v>0</v>
      </c>
      <c r="AX82" s="52"/>
      <c r="AY82" s="25" t="s">
        <v>33</v>
      </c>
      <c r="AZ82" s="52"/>
      <c r="BA82" s="52"/>
      <c r="BB82" s="133"/>
    </row>
    <row r="83" spans="2:54" ht="15.5" x14ac:dyDescent="0.35">
      <c r="B83" s="138">
        <v>20</v>
      </c>
      <c r="C83" s="120" t="s">
        <v>78</v>
      </c>
      <c r="D83" s="121" t="s">
        <v>78</v>
      </c>
      <c r="E83" s="122" t="s">
        <v>78</v>
      </c>
      <c r="F83" s="49"/>
      <c r="G83" s="49"/>
      <c r="H83" s="47"/>
      <c r="I83" s="61"/>
      <c r="J83" s="47"/>
      <c r="K83" s="50"/>
      <c r="L83" s="50"/>
      <c r="M83" s="50"/>
      <c r="N83" s="50"/>
      <c r="O83" s="50"/>
      <c r="P83" s="47"/>
      <c r="Q83" s="49"/>
      <c r="R83" s="49"/>
      <c r="S83" s="49"/>
      <c r="T83" s="50"/>
      <c r="U83" s="50"/>
      <c r="V83" s="50"/>
      <c r="W83" s="50"/>
      <c r="X83" s="58"/>
      <c r="Y83" s="58"/>
      <c r="Z83" s="50"/>
      <c r="AA83" s="50"/>
      <c r="AB83" s="49"/>
      <c r="AC83" s="49"/>
      <c r="AD83" s="49"/>
      <c r="AE83" s="49"/>
      <c r="AF83" s="49"/>
      <c r="AG83" s="52"/>
      <c r="AH83" s="52"/>
      <c r="AI83" s="52"/>
      <c r="AJ83" s="50"/>
      <c r="AK83" s="50"/>
      <c r="AL83" s="50"/>
      <c r="AM83" s="50"/>
      <c r="AN83" s="218" t="s">
        <v>36</v>
      </c>
      <c r="AO83" s="80" t="s">
        <v>84</v>
      </c>
      <c r="AP83" s="81" t="s">
        <v>84</v>
      </c>
      <c r="AQ83" s="140"/>
      <c r="AR83" s="52"/>
      <c r="AS83" s="132"/>
      <c r="AT83" s="52"/>
      <c r="AU83" s="52"/>
      <c r="AV83" s="52"/>
      <c r="AW83" s="133"/>
      <c r="AX83" s="52"/>
      <c r="AY83" s="51"/>
      <c r="AZ83" s="52"/>
      <c r="BA83" s="52"/>
      <c r="BB83" s="133"/>
    </row>
    <row r="84" spans="2:54" ht="16" thickBot="1" x14ac:dyDescent="0.4">
      <c r="B84" s="138">
        <v>21</v>
      </c>
      <c r="C84" s="120" t="s">
        <v>78</v>
      </c>
      <c r="D84" s="121" t="s">
        <v>78</v>
      </c>
      <c r="E84" s="122" t="s">
        <v>78</v>
      </c>
      <c r="F84" s="49"/>
      <c r="G84" s="49"/>
      <c r="H84" s="47"/>
      <c r="I84" s="61"/>
      <c r="J84" s="49"/>
      <c r="K84" s="49"/>
      <c r="L84" s="50"/>
      <c r="M84" s="50"/>
      <c r="N84" s="50"/>
      <c r="O84" s="50"/>
      <c r="P84" s="47"/>
      <c r="Q84" s="49"/>
      <c r="R84" s="49"/>
      <c r="S84" s="49"/>
      <c r="T84" s="50"/>
      <c r="U84" s="50"/>
      <c r="V84" s="50"/>
      <c r="W84" s="50"/>
      <c r="X84" s="58"/>
      <c r="Y84" s="58"/>
      <c r="Z84" s="50"/>
      <c r="AA84" s="50"/>
      <c r="AB84" s="49"/>
      <c r="AC84" s="49"/>
      <c r="AD84" s="49"/>
      <c r="AE84" s="49"/>
      <c r="AF84" s="49"/>
      <c r="AG84" s="52"/>
      <c r="AH84" s="52"/>
      <c r="AI84" s="52"/>
      <c r="AJ84" s="50"/>
      <c r="AK84" s="50"/>
      <c r="AL84" s="50"/>
      <c r="AM84" s="50"/>
      <c r="AN84" s="218" t="s">
        <v>36</v>
      </c>
      <c r="AO84" s="80" t="s">
        <v>84</v>
      </c>
      <c r="AP84" s="81" t="s">
        <v>84</v>
      </c>
      <c r="AQ84" s="140"/>
      <c r="AR84" s="52"/>
      <c r="AS84" s="199"/>
      <c r="AT84" s="152"/>
      <c r="AU84" s="200" t="s">
        <v>53</v>
      </c>
      <c r="AV84" s="152">
        <f>SUM(AV62:AV82)</f>
        <v>153</v>
      </c>
      <c r="AW84" s="153"/>
      <c r="AX84" s="52"/>
      <c r="AY84" s="51"/>
      <c r="AZ84" s="52"/>
      <c r="BA84" s="52"/>
      <c r="BB84" s="133"/>
    </row>
    <row r="85" spans="2:54" ht="12.5" x14ac:dyDescent="0.25">
      <c r="B85" s="138">
        <v>22</v>
      </c>
      <c r="C85" s="64" t="s">
        <v>41</v>
      </c>
      <c r="D85" s="95" t="s">
        <v>41</v>
      </c>
      <c r="E85" s="95" t="s">
        <v>41</v>
      </c>
      <c r="F85" s="95" t="s">
        <v>41</v>
      </c>
      <c r="G85" s="95" t="s">
        <v>41</v>
      </c>
      <c r="H85" s="95" t="s">
        <v>41</v>
      </c>
      <c r="I85" s="95" t="s">
        <v>41</v>
      </c>
      <c r="J85" s="95" t="s">
        <v>41</v>
      </c>
      <c r="K85" s="95" t="s">
        <v>41</v>
      </c>
      <c r="L85" s="95" t="s">
        <v>41</v>
      </c>
      <c r="M85" s="95" t="s">
        <v>41</v>
      </c>
      <c r="N85" s="95" t="s">
        <v>41</v>
      </c>
      <c r="O85" s="95" t="s">
        <v>41</v>
      </c>
      <c r="P85" s="95" t="s">
        <v>41</v>
      </c>
      <c r="Q85" s="95" t="s">
        <v>41</v>
      </c>
      <c r="R85" s="95" t="s">
        <v>41</v>
      </c>
      <c r="S85" s="95" t="s">
        <v>41</v>
      </c>
      <c r="T85" s="95" t="s">
        <v>41</v>
      </c>
      <c r="U85" s="95" t="s">
        <v>41</v>
      </c>
      <c r="V85" s="95" t="s">
        <v>41</v>
      </c>
      <c r="W85" s="95" t="s">
        <v>41</v>
      </c>
      <c r="X85" s="95" t="s">
        <v>41</v>
      </c>
      <c r="Y85" s="95" t="s">
        <v>41</v>
      </c>
      <c r="Z85" s="95" t="s">
        <v>41</v>
      </c>
      <c r="AA85" s="95" t="s">
        <v>41</v>
      </c>
      <c r="AB85" s="95" t="s">
        <v>41</v>
      </c>
      <c r="AC85" s="95" t="s">
        <v>41</v>
      </c>
      <c r="AD85" s="95" t="s">
        <v>41</v>
      </c>
      <c r="AE85" s="95" t="s">
        <v>41</v>
      </c>
      <c r="AF85" s="95" t="s">
        <v>41</v>
      </c>
      <c r="AG85" s="95" t="s">
        <v>41</v>
      </c>
      <c r="AH85" s="95" t="s">
        <v>41</v>
      </c>
      <c r="AI85" s="95" t="s">
        <v>41</v>
      </c>
      <c r="AJ85" s="95" t="s">
        <v>41</v>
      </c>
      <c r="AK85" s="95" t="s">
        <v>41</v>
      </c>
      <c r="AL85" s="95" t="s">
        <v>41</v>
      </c>
      <c r="AM85" s="95" t="s">
        <v>41</v>
      </c>
      <c r="AN85" s="95" t="s">
        <v>41</v>
      </c>
      <c r="AO85" s="95" t="s">
        <v>41</v>
      </c>
      <c r="AP85" s="59" t="s">
        <v>41</v>
      </c>
      <c r="AQ85" s="140"/>
      <c r="AR85" s="52"/>
      <c r="AS85" s="52"/>
      <c r="AT85" s="52"/>
      <c r="AU85" s="52"/>
      <c r="AV85" s="52"/>
      <c r="AW85" s="52"/>
      <c r="AX85" s="52"/>
      <c r="AY85" s="52"/>
      <c r="AZ85" s="52"/>
      <c r="BA85" s="52"/>
      <c r="BB85" s="133"/>
    </row>
    <row r="86" spans="2:54" ht="13" x14ac:dyDescent="0.3">
      <c r="B86" s="203"/>
      <c r="C86" s="204"/>
      <c r="D86" s="204"/>
      <c r="E86" s="204"/>
      <c r="F86" s="204"/>
      <c r="G86" s="204"/>
      <c r="H86" s="204"/>
      <c r="I86" s="204"/>
      <c r="J86" s="204"/>
      <c r="K86" s="204"/>
      <c r="L86" s="204"/>
      <c r="M86" s="204"/>
      <c r="N86" s="204"/>
      <c r="O86" s="204"/>
      <c r="P86" s="204"/>
      <c r="Q86" s="204"/>
      <c r="R86" s="204"/>
      <c r="S86" s="204"/>
      <c r="T86" s="204"/>
      <c r="U86" s="204"/>
      <c r="V86" s="204"/>
      <c r="W86" s="204"/>
      <c r="X86" s="204"/>
      <c r="Y86" s="204"/>
      <c r="Z86" s="204"/>
      <c r="AA86" s="204"/>
      <c r="AB86" s="204"/>
      <c r="AC86" s="204"/>
      <c r="AD86" s="204"/>
      <c r="AE86" s="204"/>
      <c r="AF86" s="204"/>
      <c r="AG86" s="204"/>
      <c r="AH86" s="204"/>
      <c r="AI86" s="204"/>
      <c r="AJ86" s="204"/>
      <c r="AK86" s="204"/>
      <c r="AL86" s="204"/>
      <c r="AM86" s="204"/>
      <c r="AN86" s="204"/>
      <c r="AO86" s="204"/>
      <c r="AP86" s="204"/>
      <c r="AQ86" s="204"/>
      <c r="AR86" s="52"/>
      <c r="AS86" s="52"/>
      <c r="AT86" s="52"/>
      <c r="AU86" s="52"/>
      <c r="AV86" s="52"/>
      <c r="AW86" s="52"/>
      <c r="AX86" s="31"/>
      <c r="AY86" s="23" t="s">
        <v>54</v>
      </c>
      <c r="AZ86" s="23" t="s">
        <v>55</v>
      </c>
      <c r="BA86" s="25" t="s">
        <v>28</v>
      </c>
      <c r="BB86" s="133"/>
    </row>
    <row r="87" spans="2:54" ht="12.5" x14ac:dyDescent="0.25">
      <c r="B87" s="132"/>
      <c r="C87" s="143"/>
      <c r="D87" s="143"/>
      <c r="E87" s="143"/>
      <c r="F87" s="143"/>
      <c r="G87" s="143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39" t="s">
        <v>56</v>
      </c>
      <c r="AY87" s="25" t="s">
        <v>40</v>
      </c>
      <c r="AZ87" s="31">
        <f>SUM(AV64)</f>
        <v>52</v>
      </c>
      <c r="BA87" s="31">
        <f>(AZ87/$AV$28)*100</f>
        <v>31.325301204819279</v>
      </c>
      <c r="BB87" s="133"/>
    </row>
    <row r="88" spans="2:54" ht="12.5" x14ac:dyDescent="0.25">
      <c r="B88" s="144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39" t="s">
        <v>57</v>
      </c>
      <c r="AY88" s="25" t="s">
        <v>58</v>
      </c>
      <c r="AZ88" s="31">
        <f>SUM(AV65:AV72)</f>
        <v>8</v>
      </c>
      <c r="BA88" s="31">
        <f>(AZ88/$AV$28)*100</f>
        <v>4.8192771084337354</v>
      </c>
      <c r="BB88" s="133"/>
    </row>
    <row r="89" spans="2:54" ht="12.5" x14ac:dyDescent="0.25">
      <c r="B89" s="13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52"/>
      <c r="AL89" s="52"/>
      <c r="AM89" s="52"/>
      <c r="AN89" s="52"/>
      <c r="AO89" s="52"/>
      <c r="AP89" s="52"/>
      <c r="AQ89" s="52"/>
      <c r="AR89" s="52"/>
      <c r="AS89" s="52"/>
      <c r="AT89" s="52"/>
      <c r="AU89" s="52"/>
      <c r="AV89" s="52"/>
      <c r="AW89" s="52"/>
      <c r="AX89" s="39" t="s">
        <v>59</v>
      </c>
      <c r="AY89" s="25" t="s">
        <v>60</v>
      </c>
      <c r="AZ89" s="31">
        <f>SUM(AV77:AV82)</f>
        <v>51</v>
      </c>
      <c r="BA89" s="31">
        <f>(AZ89/$AV$28)*100</f>
        <v>30.722891566265059</v>
      </c>
      <c r="BB89" s="133"/>
    </row>
    <row r="90" spans="2:54" ht="12.5" x14ac:dyDescent="0.25">
      <c r="B90" s="145"/>
      <c r="C90" s="143"/>
      <c r="D90" s="143"/>
      <c r="E90" s="143"/>
      <c r="F90" s="143"/>
      <c r="G90" s="143"/>
      <c r="H90" s="143"/>
      <c r="I90" s="143"/>
      <c r="J90" s="143"/>
      <c r="K90" s="143"/>
      <c r="L90" s="143"/>
      <c r="M90" s="143"/>
      <c r="N90" s="143"/>
      <c r="O90" s="143"/>
      <c r="P90" s="52"/>
      <c r="Q90" s="143"/>
      <c r="R90" s="143"/>
      <c r="S90" s="143"/>
      <c r="T90" s="143"/>
      <c r="U90" s="143"/>
      <c r="V90" s="143"/>
      <c r="W90" s="143"/>
      <c r="X90" s="143"/>
      <c r="Y90" s="143"/>
      <c r="Z90" s="52"/>
      <c r="AA90" s="52"/>
      <c r="AB90" s="52"/>
      <c r="AC90" s="52"/>
      <c r="AD90" s="52"/>
      <c r="AE90" s="52"/>
      <c r="AF90" s="52"/>
      <c r="AG90" s="52"/>
      <c r="AH90" s="52"/>
      <c r="AI90" s="52"/>
      <c r="AJ90" s="52"/>
      <c r="AK90" s="52"/>
      <c r="AL90" s="52"/>
      <c r="AM90" s="52"/>
      <c r="AN90" s="52"/>
      <c r="AO90" s="52"/>
      <c r="AP90" s="52"/>
      <c r="AQ90" s="52"/>
      <c r="AR90" s="52"/>
      <c r="AS90" s="52"/>
      <c r="AT90" s="52"/>
      <c r="AU90" s="52"/>
      <c r="AV90" s="52"/>
      <c r="AW90" s="52"/>
      <c r="AX90" s="39" t="s">
        <v>61</v>
      </c>
      <c r="AY90" s="25" t="s">
        <v>62</v>
      </c>
      <c r="AZ90" s="31">
        <f>SUM(AV73:AV76)</f>
        <v>18</v>
      </c>
      <c r="BA90" s="31">
        <f>(AZ90/$AV$28)*100</f>
        <v>10.843373493975903</v>
      </c>
      <c r="BB90" s="133"/>
    </row>
    <row r="91" spans="2:54" ht="12.5" x14ac:dyDescent="0.25">
      <c r="B91" s="145"/>
      <c r="C91" s="143"/>
      <c r="D91" s="143"/>
      <c r="E91" s="143"/>
      <c r="F91" s="143"/>
      <c r="G91" s="146"/>
      <c r="H91" s="143"/>
      <c r="I91" s="143"/>
      <c r="J91" s="146"/>
      <c r="K91" s="143"/>
      <c r="L91" s="143"/>
      <c r="M91" s="146"/>
      <c r="N91" s="143"/>
      <c r="O91" s="143"/>
      <c r="P91" s="52"/>
      <c r="Q91" s="143"/>
      <c r="R91" s="143"/>
      <c r="S91" s="143"/>
      <c r="T91" s="143"/>
      <c r="U91" s="143"/>
      <c r="V91" s="143"/>
      <c r="W91" s="143"/>
      <c r="X91" s="143"/>
      <c r="Y91" s="143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2"/>
      <c r="AV91" s="52"/>
      <c r="AW91" s="52"/>
      <c r="AX91" s="147"/>
      <c r="AY91" s="52"/>
      <c r="AZ91" s="52"/>
      <c r="BA91" s="52"/>
      <c r="BB91" s="133"/>
    </row>
    <row r="92" spans="2:54" ht="12.5" x14ac:dyDescent="0.25">
      <c r="B92" s="148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52"/>
      <c r="AJ92" s="52"/>
      <c r="AK92" s="52"/>
      <c r="AL92" s="52"/>
      <c r="AM92" s="52"/>
      <c r="AN92" s="52"/>
      <c r="AO92" s="52"/>
      <c r="AP92" s="52"/>
      <c r="AQ92" s="52"/>
      <c r="AR92" s="52"/>
      <c r="AS92" s="52"/>
      <c r="AT92" s="52"/>
      <c r="AU92" s="52"/>
      <c r="AV92" s="52"/>
      <c r="AW92" s="52"/>
      <c r="AX92" s="52"/>
      <c r="AY92" s="52"/>
      <c r="AZ92" s="52"/>
      <c r="BA92" s="52"/>
      <c r="BB92" s="133"/>
    </row>
    <row r="93" spans="2:54" ht="12.5" x14ac:dyDescent="0.25">
      <c r="B93" s="149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7"/>
      <c r="AI93" s="52"/>
      <c r="AJ93" s="52"/>
      <c r="AK93" s="52"/>
      <c r="AL93" s="52"/>
      <c r="AM93" s="52"/>
      <c r="AN93" s="52"/>
      <c r="AO93" s="52"/>
      <c r="AP93" s="52"/>
      <c r="AQ93" s="52"/>
      <c r="AR93" s="52"/>
      <c r="AS93" s="52"/>
      <c r="AT93" s="52"/>
      <c r="AU93" s="52"/>
      <c r="AV93" s="52"/>
      <c r="AW93" s="52"/>
      <c r="AX93" s="52"/>
      <c r="AY93" s="52"/>
      <c r="AZ93" s="52"/>
      <c r="BA93" s="52"/>
      <c r="BB93" s="133"/>
    </row>
    <row r="94" spans="2:54" ht="12.5" x14ac:dyDescent="0.25">
      <c r="B94" s="137"/>
      <c r="C94" s="125"/>
      <c r="D94" s="125"/>
      <c r="E94" s="125"/>
      <c r="F94" s="125"/>
      <c r="G94" s="125"/>
      <c r="H94" s="125"/>
      <c r="I94" s="125"/>
      <c r="J94" s="125"/>
      <c r="K94" s="125"/>
      <c r="L94" s="125"/>
      <c r="M94" s="125"/>
      <c r="N94" s="125"/>
      <c r="O94" s="125"/>
      <c r="P94" s="125"/>
      <c r="Q94" s="18"/>
      <c r="R94" s="49"/>
      <c r="S94" s="47"/>
      <c r="T94" s="49"/>
      <c r="U94" s="47"/>
      <c r="V94" s="47"/>
      <c r="W94" s="47"/>
      <c r="X94" s="49"/>
      <c r="Y94" s="49"/>
      <c r="Z94" s="49"/>
      <c r="AA94" s="49"/>
      <c r="AB94" s="47"/>
      <c r="AC94" s="47"/>
      <c r="AD94" s="47"/>
      <c r="AE94" s="47"/>
      <c r="AF94" s="47"/>
      <c r="AG94" s="49"/>
      <c r="AH94" s="47"/>
      <c r="AI94" s="52"/>
      <c r="AJ94" s="52"/>
      <c r="AK94" s="52"/>
      <c r="AL94" s="52"/>
      <c r="AM94" s="52"/>
      <c r="AN94" s="52"/>
      <c r="AO94" s="52"/>
      <c r="AP94" s="52"/>
      <c r="AQ94" s="52"/>
      <c r="AR94" s="52"/>
      <c r="AS94" s="52"/>
      <c r="AT94" s="52"/>
      <c r="AU94" s="52"/>
      <c r="AV94" s="52"/>
      <c r="AW94" s="52"/>
      <c r="AX94" s="52"/>
      <c r="AY94" s="52"/>
      <c r="AZ94" s="52"/>
      <c r="BA94" s="52"/>
      <c r="BB94" s="133"/>
    </row>
    <row r="95" spans="2:54" ht="12.5" x14ac:dyDescent="0.25">
      <c r="B95" s="137"/>
      <c r="C95" s="125"/>
      <c r="D95" s="125"/>
      <c r="E95" s="125"/>
      <c r="F95" s="125"/>
      <c r="G95" s="125"/>
      <c r="H95" s="125"/>
      <c r="I95" s="125"/>
      <c r="J95" s="125"/>
      <c r="K95" s="125"/>
      <c r="L95" s="125"/>
      <c r="M95" s="125"/>
      <c r="N95" s="125"/>
      <c r="O95" s="125"/>
      <c r="P95" s="125"/>
      <c r="Q95" s="18"/>
      <c r="R95" s="49"/>
      <c r="S95" s="47"/>
      <c r="T95" s="49"/>
      <c r="U95" s="49"/>
      <c r="V95" s="47"/>
      <c r="W95" s="47"/>
      <c r="X95" s="49"/>
      <c r="Y95" s="49"/>
      <c r="Z95" s="49"/>
      <c r="AA95" s="49"/>
      <c r="AB95" s="47"/>
      <c r="AC95" s="47"/>
      <c r="AD95" s="47"/>
      <c r="AE95" s="47"/>
      <c r="AF95" s="47"/>
      <c r="AG95" s="49"/>
      <c r="AH95" s="47"/>
      <c r="AI95" s="52"/>
      <c r="AJ95" s="52"/>
      <c r="AK95" s="52"/>
      <c r="AL95" s="52"/>
      <c r="AM95" s="52"/>
      <c r="AN95" s="52"/>
      <c r="AO95" s="52"/>
      <c r="AP95" s="52"/>
      <c r="AQ95" s="52"/>
      <c r="AR95" s="52"/>
      <c r="AS95" s="52"/>
      <c r="AT95" s="52"/>
      <c r="AU95" s="52"/>
      <c r="AV95" s="52"/>
      <c r="AW95" s="52"/>
      <c r="AX95" s="52"/>
      <c r="AY95" s="52"/>
      <c r="AZ95" s="52"/>
      <c r="BA95" s="52"/>
      <c r="BB95" s="133"/>
    </row>
    <row r="96" spans="2:54" ht="12.5" x14ac:dyDescent="0.25">
      <c r="B96" s="137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7"/>
      <c r="AI96" s="52"/>
      <c r="AJ96" s="52"/>
      <c r="AK96" s="52"/>
      <c r="AL96" s="52"/>
      <c r="AM96" s="52"/>
      <c r="AN96" s="52"/>
      <c r="AO96" s="52"/>
      <c r="AP96" s="52"/>
      <c r="AQ96" s="52"/>
      <c r="AR96" s="52"/>
      <c r="AS96" s="52"/>
      <c r="AT96" s="52"/>
      <c r="AU96" s="52"/>
      <c r="AV96" s="52"/>
      <c r="AW96" s="52"/>
      <c r="AX96" s="52"/>
      <c r="AY96" s="52"/>
      <c r="AZ96" s="52"/>
      <c r="BA96" s="52"/>
      <c r="BB96" s="133"/>
    </row>
    <row r="97" spans="2:54" ht="12.5" x14ac:dyDescent="0.25">
      <c r="B97" s="149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7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52"/>
      <c r="AU97" s="52"/>
      <c r="AV97" s="52"/>
      <c r="AW97" s="52"/>
      <c r="AX97" s="52"/>
      <c r="AY97" s="52"/>
      <c r="AZ97" s="52"/>
      <c r="BA97" s="52"/>
      <c r="BB97" s="133"/>
    </row>
    <row r="98" spans="2:54" ht="12.5" x14ac:dyDescent="0.25">
      <c r="B98" s="137"/>
      <c r="C98" s="125"/>
      <c r="D98" s="125"/>
      <c r="E98" s="125"/>
      <c r="F98" s="125"/>
      <c r="G98" s="125"/>
      <c r="H98" s="125"/>
      <c r="I98" s="125"/>
      <c r="J98" s="125"/>
      <c r="K98" s="125"/>
      <c r="L98" s="125"/>
      <c r="M98" s="125"/>
      <c r="N98" s="125"/>
      <c r="O98" s="125"/>
      <c r="P98" s="125"/>
      <c r="Q98" s="18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7"/>
      <c r="AG98" s="49"/>
      <c r="AH98" s="47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  <c r="AT98" s="52"/>
      <c r="AU98" s="52"/>
      <c r="AV98" s="52"/>
      <c r="AW98" s="52"/>
      <c r="AX98" s="52"/>
      <c r="AY98" s="52"/>
      <c r="AZ98" s="52"/>
      <c r="BA98" s="52"/>
      <c r="BB98" s="133"/>
    </row>
    <row r="99" spans="2:54" ht="12.5" x14ac:dyDescent="0.25">
      <c r="B99" s="137"/>
      <c r="C99" s="125"/>
      <c r="D99" s="125"/>
      <c r="E99" s="125"/>
      <c r="F99" s="125"/>
      <c r="G99" s="125"/>
      <c r="H99" s="125"/>
      <c r="I99" s="125"/>
      <c r="J99" s="125"/>
      <c r="K99" s="125"/>
      <c r="L99" s="125"/>
      <c r="M99" s="125"/>
      <c r="N99" s="125"/>
      <c r="O99" s="125"/>
      <c r="P99" s="125"/>
      <c r="Q99" s="18"/>
      <c r="R99" s="49"/>
      <c r="S99" s="47"/>
      <c r="T99" s="47"/>
      <c r="U99" s="47"/>
      <c r="V99" s="47"/>
      <c r="W99" s="47"/>
      <c r="X99" s="47"/>
      <c r="Y99" s="49"/>
      <c r="Z99" s="47"/>
      <c r="AA99" s="47"/>
      <c r="AB99" s="47"/>
      <c r="AC99" s="47"/>
      <c r="AD99" s="47"/>
      <c r="AE99" s="47"/>
      <c r="AF99" s="49"/>
      <c r="AG99" s="49"/>
      <c r="AH99" s="47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  <c r="AT99" s="52"/>
      <c r="AU99" s="52"/>
      <c r="AV99" s="52"/>
      <c r="AW99" s="52"/>
      <c r="AX99" s="52"/>
      <c r="AY99" s="52"/>
      <c r="AZ99" s="52"/>
      <c r="BA99" s="52"/>
      <c r="BB99" s="133"/>
    </row>
    <row r="100" spans="2:54" ht="12.5" x14ac:dyDescent="0.25">
      <c r="B100" s="137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7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  <c r="AT100" s="52"/>
      <c r="AU100" s="52"/>
      <c r="AV100" s="52"/>
      <c r="AW100" s="52"/>
      <c r="AX100" s="52"/>
      <c r="AY100" s="52"/>
      <c r="AZ100" s="52"/>
      <c r="BA100" s="52"/>
      <c r="BB100" s="133"/>
    </row>
    <row r="101" spans="2:54" ht="12.5" x14ac:dyDescent="0.25">
      <c r="B101" s="149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7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  <c r="AT101" s="52"/>
      <c r="AU101" s="52"/>
      <c r="AV101" s="52"/>
      <c r="AW101" s="52"/>
      <c r="AX101" s="52"/>
      <c r="AY101" s="52"/>
      <c r="AZ101" s="52"/>
      <c r="BA101" s="52"/>
      <c r="BB101" s="133"/>
    </row>
    <row r="102" spans="2:54" ht="12.5" x14ac:dyDescent="0.25">
      <c r="B102" s="137"/>
      <c r="C102" s="125"/>
      <c r="D102" s="125"/>
      <c r="E102" s="125"/>
      <c r="F102" s="125"/>
      <c r="G102" s="125"/>
      <c r="H102" s="125"/>
      <c r="I102" s="125"/>
      <c r="J102" s="125"/>
      <c r="K102" s="125"/>
      <c r="L102" s="125"/>
      <c r="M102" s="125"/>
      <c r="N102" s="125"/>
      <c r="O102" s="125"/>
      <c r="P102" s="125"/>
      <c r="Q102" s="18"/>
      <c r="R102" s="49"/>
      <c r="S102" s="47"/>
      <c r="T102" s="47"/>
      <c r="U102" s="47"/>
      <c r="V102" s="47"/>
      <c r="W102" s="49"/>
      <c r="X102" s="49"/>
      <c r="Y102" s="49"/>
      <c r="Z102" s="47"/>
      <c r="AA102" s="47"/>
      <c r="AB102" s="47"/>
      <c r="AC102" s="47"/>
      <c r="AD102" s="47"/>
      <c r="AE102" s="47"/>
      <c r="AF102" s="47"/>
      <c r="AG102" s="49"/>
      <c r="AH102" s="47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133"/>
    </row>
    <row r="103" spans="2:54" ht="12.5" x14ac:dyDescent="0.25">
      <c r="B103" s="137"/>
      <c r="C103" s="125"/>
      <c r="D103" s="125"/>
      <c r="E103" s="125"/>
      <c r="F103" s="125"/>
      <c r="G103" s="125"/>
      <c r="H103" s="125"/>
      <c r="I103" s="125"/>
      <c r="J103" s="125"/>
      <c r="K103" s="125"/>
      <c r="L103" s="125"/>
      <c r="M103" s="125"/>
      <c r="N103" s="125"/>
      <c r="O103" s="125"/>
      <c r="P103" s="125"/>
      <c r="Q103" s="18"/>
      <c r="R103" s="49"/>
      <c r="S103" s="47"/>
      <c r="T103" s="47"/>
      <c r="U103" s="49"/>
      <c r="V103" s="47"/>
      <c r="W103" s="49"/>
      <c r="X103" s="49"/>
      <c r="Y103" s="49"/>
      <c r="Z103" s="47"/>
      <c r="AA103" s="47"/>
      <c r="AB103" s="47"/>
      <c r="AC103" s="47"/>
      <c r="AD103" s="47"/>
      <c r="AE103" s="47"/>
      <c r="AF103" s="47"/>
      <c r="AG103" s="49"/>
      <c r="AH103" s="47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133"/>
    </row>
    <row r="104" spans="2:54" ht="12.5" x14ac:dyDescent="0.25">
      <c r="B104" s="137"/>
      <c r="C104" s="125"/>
      <c r="D104" s="125"/>
      <c r="E104" s="125"/>
      <c r="F104" s="125"/>
      <c r="G104" s="125"/>
      <c r="H104" s="125"/>
      <c r="I104" s="125"/>
      <c r="J104" s="125"/>
      <c r="K104" s="125"/>
      <c r="L104" s="125"/>
      <c r="M104" s="125"/>
      <c r="N104" s="125"/>
      <c r="O104" s="125"/>
      <c r="P104" s="125"/>
      <c r="Q104" s="18"/>
      <c r="R104" s="49"/>
      <c r="S104" s="47"/>
      <c r="T104" s="49"/>
      <c r="U104" s="47"/>
      <c r="V104" s="49"/>
      <c r="W104" s="49"/>
      <c r="X104" s="49"/>
      <c r="Y104" s="49"/>
      <c r="Z104" s="49"/>
      <c r="AA104" s="47"/>
      <c r="AB104" s="47"/>
      <c r="AC104" s="47"/>
      <c r="AD104" s="47"/>
      <c r="AE104" s="47"/>
      <c r="AF104" s="47"/>
      <c r="AG104" s="49"/>
      <c r="AH104" s="47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133"/>
    </row>
    <row r="105" spans="2:54" ht="12.5" x14ac:dyDescent="0.25">
      <c r="B105" s="137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49"/>
      <c r="S105" s="52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7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133"/>
    </row>
    <row r="106" spans="2:54" ht="12.5" x14ac:dyDescent="0.25">
      <c r="B106" s="149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49"/>
      <c r="S106" s="49"/>
      <c r="T106" s="47"/>
      <c r="U106" s="47"/>
      <c r="V106" s="47"/>
      <c r="W106" s="47"/>
      <c r="X106" s="47"/>
      <c r="Y106" s="47"/>
      <c r="Z106" s="49"/>
      <c r="AA106" s="49"/>
      <c r="AB106" s="49"/>
      <c r="AC106" s="49"/>
      <c r="AD106" s="49"/>
      <c r="AE106" s="49"/>
      <c r="AF106" s="49"/>
      <c r="AG106" s="49"/>
      <c r="AH106" s="47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133"/>
    </row>
    <row r="107" spans="2:54" ht="12.5" x14ac:dyDescent="0.25">
      <c r="B107" s="137"/>
      <c r="C107" s="125"/>
      <c r="D107" s="125"/>
      <c r="E107" s="125"/>
      <c r="F107" s="125"/>
      <c r="G107" s="125"/>
      <c r="H107" s="125"/>
      <c r="I107" s="125"/>
      <c r="J107" s="125"/>
      <c r="K107" s="125"/>
      <c r="L107" s="125"/>
      <c r="M107" s="125"/>
      <c r="N107" s="125"/>
      <c r="O107" s="125"/>
      <c r="P107" s="125"/>
      <c r="Q107" s="18"/>
      <c r="R107" s="47"/>
      <c r="S107" s="47"/>
      <c r="T107" s="49"/>
      <c r="U107" s="49"/>
      <c r="V107" s="49"/>
      <c r="W107" s="49"/>
      <c r="X107" s="49"/>
      <c r="Y107" s="47"/>
      <c r="Z107" s="47"/>
      <c r="AA107" s="47"/>
      <c r="AB107" s="47"/>
      <c r="AC107" s="47"/>
      <c r="AD107" s="47"/>
      <c r="AE107" s="47"/>
      <c r="AF107" s="47"/>
      <c r="AG107" s="49"/>
      <c r="AH107" s="47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  <c r="AT107" s="52"/>
      <c r="AU107" s="52"/>
      <c r="AV107" s="52"/>
      <c r="AW107" s="52"/>
      <c r="AX107" s="52"/>
      <c r="AY107" s="52"/>
      <c r="AZ107" s="52"/>
      <c r="BA107" s="52"/>
      <c r="BB107" s="133"/>
    </row>
    <row r="108" spans="2:54" ht="12.5" x14ac:dyDescent="0.25">
      <c r="B108" s="137"/>
      <c r="C108" s="125"/>
      <c r="D108" s="125"/>
      <c r="E108" s="125"/>
      <c r="F108" s="125"/>
      <c r="G108" s="125"/>
      <c r="H108" s="125"/>
      <c r="I108" s="125"/>
      <c r="J108" s="125"/>
      <c r="K108" s="125"/>
      <c r="L108" s="125"/>
      <c r="M108" s="125"/>
      <c r="N108" s="125"/>
      <c r="O108" s="125"/>
      <c r="P108" s="125"/>
      <c r="Q108" s="18"/>
      <c r="R108" s="47"/>
      <c r="S108" s="47"/>
      <c r="T108" s="47"/>
      <c r="U108" s="47"/>
      <c r="V108" s="49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9"/>
      <c r="AH108" s="47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133"/>
    </row>
    <row r="109" spans="2:54" ht="12.5" x14ac:dyDescent="0.25">
      <c r="B109" s="137"/>
      <c r="C109" s="125"/>
      <c r="D109" s="125"/>
      <c r="E109" s="125"/>
      <c r="F109" s="125"/>
      <c r="G109" s="125"/>
      <c r="H109" s="125"/>
      <c r="I109" s="125"/>
      <c r="J109" s="125"/>
      <c r="K109" s="125"/>
      <c r="L109" s="125"/>
      <c r="M109" s="125"/>
      <c r="N109" s="125"/>
      <c r="O109" s="125"/>
      <c r="P109" s="125"/>
      <c r="Q109" s="18"/>
      <c r="R109" s="47"/>
      <c r="S109" s="47"/>
      <c r="T109" s="47"/>
      <c r="U109" s="47"/>
      <c r="V109" s="49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9"/>
      <c r="AH109" s="47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  <c r="AT109" s="52"/>
      <c r="AU109" s="52"/>
      <c r="AV109" s="52"/>
      <c r="AW109" s="52"/>
      <c r="AX109" s="52"/>
      <c r="AY109" s="52"/>
      <c r="AZ109" s="52"/>
      <c r="BA109" s="52"/>
      <c r="BB109" s="133"/>
    </row>
    <row r="110" spans="2:54" ht="12.5" x14ac:dyDescent="0.25">
      <c r="B110" s="137"/>
      <c r="C110" s="125"/>
      <c r="D110" s="125"/>
      <c r="E110" s="125"/>
      <c r="F110" s="125"/>
      <c r="G110" s="125"/>
      <c r="H110" s="125"/>
      <c r="I110" s="125"/>
      <c r="J110" s="125"/>
      <c r="K110" s="125"/>
      <c r="L110" s="125"/>
      <c r="M110" s="125"/>
      <c r="N110" s="125"/>
      <c r="O110" s="125"/>
      <c r="P110" s="125"/>
      <c r="Q110" s="18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9"/>
      <c r="AH110" s="47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133"/>
    </row>
    <row r="111" spans="2:54" ht="13" thickBot="1" x14ac:dyDescent="0.3">
      <c r="B111" s="161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3"/>
      <c r="S111" s="163"/>
      <c r="T111" s="163"/>
      <c r="U111" s="163"/>
      <c r="V111" s="163"/>
      <c r="W111" s="163"/>
      <c r="X111" s="163"/>
      <c r="Y111" s="163"/>
      <c r="Z111" s="163"/>
      <c r="AA111" s="163"/>
      <c r="AB111" s="163"/>
      <c r="AC111" s="163"/>
      <c r="AD111" s="163"/>
      <c r="AE111" s="163"/>
      <c r="AF111" s="163"/>
      <c r="AG111" s="163"/>
      <c r="AH111" s="151"/>
      <c r="AI111" s="152"/>
      <c r="AJ111" s="152"/>
      <c r="AK111" s="152"/>
      <c r="AL111" s="152"/>
      <c r="AM111" s="152"/>
      <c r="AN111" s="152"/>
      <c r="AO111" s="152"/>
      <c r="AP111" s="152"/>
      <c r="AQ111" s="152"/>
      <c r="AR111" s="152"/>
      <c r="AS111" s="152"/>
      <c r="AT111" s="152"/>
      <c r="AU111" s="152"/>
      <c r="AV111" s="152"/>
      <c r="AW111" s="152"/>
      <c r="AX111" s="152"/>
      <c r="AY111" s="152"/>
      <c r="AZ111" s="152"/>
      <c r="BA111" s="152"/>
      <c r="BB111" s="153"/>
    </row>
    <row r="112" spans="2:54" ht="12.5" x14ac:dyDescent="0.25"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7"/>
      <c r="AL112" s="47"/>
      <c r="AM112" s="47"/>
      <c r="AN112" s="47"/>
      <c r="AO112" s="47"/>
      <c r="AP112" s="47"/>
      <c r="AQ112" s="47"/>
      <c r="AR112" s="47"/>
      <c r="AS112" s="47"/>
      <c r="AT112" s="47"/>
      <c r="AU112" s="47"/>
      <c r="AV112" s="47"/>
      <c r="AW112" s="47"/>
      <c r="AX112" s="47"/>
      <c r="AY112" s="47"/>
      <c r="AZ112" s="47"/>
      <c r="BA112" s="47"/>
      <c r="BB112" s="47"/>
    </row>
    <row r="113" spans="2:54" ht="13" thickBot="1" x14ac:dyDescent="0.3"/>
    <row r="114" spans="2:54" ht="12.5" x14ac:dyDescent="0.25">
      <c r="B114" s="129"/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  <c r="Z114" s="130"/>
      <c r="AA114" s="130"/>
      <c r="AB114" s="130"/>
      <c r="AC114" s="130"/>
      <c r="AD114" s="130"/>
      <c r="AE114" s="130"/>
      <c r="AF114" s="130"/>
      <c r="AG114" s="130"/>
      <c r="AH114" s="130"/>
      <c r="AI114" s="130"/>
      <c r="AJ114" s="130"/>
      <c r="AK114" s="130"/>
      <c r="AL114" s="130"/>
      <c r="AM114" s="130"/>
      <c r="AN114" s="130"/>
      <c r="AO114" s="130"/>
      <c r="AP114" s="130"/>
      <c r="AQ114" s="130"/>
      <c r="AR114" s="130"/>
      <c r="AS114" s="130"/>
      <c r="AT114" s="130"/>
      <c r="AU114" s="130"/>
      <c r="AV114" s="130"/>
      <c r="AW114" s="130"/>
      <c r="AX114" s="130"/>
      <c r="AY114" s="130"/>
      <c r="AZ114" s="130"/>
      <c r="BA114" s="130"/>
      <c r="BB114" s="131"/>
    </row>
    <row r="115" spans="2:54" ht="20.5" thickBot="1" x14ac:dyDescent="0.3">
      <c r="B115" s="132"/>
      <c r="C115" s="52"/>
      <c r="D115" s="52"/>
      <c r="E115" s="52"/>
      <c r="F115" s="52"/>
      <c r="G115" s="52"/>
      <c r="H115" s="274" t="s">
        <v>111</v>
      </c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2"/>
      <c r="BB115" s="133"/>
    </row>
    <row r="116" spans="2:54" ht="20" x14ac:dyDescent="0.35">
      <c r="B116" s="134"/>
      <c r="C116" s="135"/>
      <c r="D116" s="52"/>
      <c r="E116" s="52"/>
      <c r="F116" s="52"/>
      <c r="G116" s="52"/>
      <c r="H116" s="172"/>
      <c r="I116" s="172"/>
      <c r="J116" s="172"/>
      <c r="K116" s="172"/>
      <c r="L116" s="172"/>
      <c r="M116" s="172"/>
      <c r="N116" s="172"/>
      <c r="O116" s="172"/>
      <c r="P116" s="172"/>
      <c r="Q116" s="172"/>
      <c r="R116" s="172"/>
      <c r="S116" s="172"/>
      <c r="T116" s="172"/>
      <c r="U116" s="172"/>
      <c r="V116" s="172"/>
      <c r="W116" s="172"/>
      <c r="X116" s="172"/>
      <c r="Y116" s="172"/>
      <c r="Z116" s="172"/>
      <c r="AA116" s="172"/>
      <c r="AB116" s="172"/>
      <c r="AC116" s="172"/>
      <c r="AD116" s="17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129"/>
      <c r="AT116" s="174" t="s">
        <v>25</v>
      </c>
      <c r="AU116" s="174" t="s">
        <v>26</v>
      </c>
      <c r="AV116" s="174" t="s">
        <v>27</v>
      </c>
      <c r="AW116" s="175" t="s">
        <v>28</v>
      </c>
      <c r="AX116" s="52"/>
      <c r="AY116" s="23" t="s">
        <v>29</v>
      </c>
      <c r="AZ116" s="52"/>
      <c r="BA116" s="53"/>
      <c r="BB116" s="133"/>
    </row>
    <row r="117" spans="2:54" ht="12.5" customHeight="1" x14ac:dyDescent="0.35">
      <c r="B117" s="134"/>
      <c r="C117" s="135"/>
      <c r="D117" s="52"/>
      <c r="E117" s="52"/>
      <c r="F117" s="52"/>
      <c r="G117" s="52"/>
      <c r="H117" s="205"/>
      <c r="I117" s="205"/>
      <c r="J117" s="205"/>
      <c r="K117" s="205"/>
      <c r="L117" s="205"/>
      <c r="M117" s="205"/>
      <c r="N117" s="205"/>
      <c r="O117" s="205"/>
      <c r="P117" s="205"/>
      <c r="Q117" s="205"/>
      <c r="R117" s="205"/>
      <c r="S117" s="205"/>
      <c r="T117" s="205"/>
      <c r="U117" s="205"/>
      <c r="V117" s="205"/>
      <c r="W117" s="205"/>
      <c r="X117" s="205"/>
      <c r="Y117" s="205"/>
      <c r="Z117" s="205"/>
      <c r="AA117" s="205"/>
      <c r="AB117" s="205"/>
      <c r="AC117" s="205"/>
      <c r="AD117" s="205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202"/>
      <c r="AT117" s="24" t="s">
        <v>98</v>
      </c>
      <c r="AU117" s="25" t="s">
        <v>99</v>
      </c>
      <c r="AV117" s="25">
        <f>COUNTIF($C$120:$AP$141,"PS")</f>
        <v>3</v>
      </c>
      <c r="AW117" s="177"/>
      <c r="AX117" s="52"/>
      <c r="AY117" s="25" t="s">
        <v>31</v>
      </c>
      <c r="AZ117" s="52"/>
      <c r="BA117" s="53"/>
      <c r="BB117" s="133"/>
    </row>
    <row r="118" spans="2:54" ht="15.5" customHeight="1" x14ac:dyDescent="0.25">
      <c r="B118" s="13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125"/>
      <c r="AR118" s="52"/>
      <c r="AS118" s="178"/>
      <c r="AT118" s="24" t="s">
        <v>30</v>
      </c>
      <c r="AU118" s="25" t="s">
        <v>82</v>
      </c>
      <c r="AV118" s="25">
        <f>COUNTIF($C$120:$AP$141,"UI")</f>
        <v>18</v>
      </c>
      <c r="AW118" s="177">
        <f t="shared" ref="AW118:AW138" si="3">(AV118/$AV$28)*100</f>
        <v>10.843373493975903</v>
      </c>
      <c r="AX118" s="52"/>
      <c r="AY118" s="25" t="s">
        <v>31</v>
      </c>
      <c r="AZ118" s="52"/>
      <c r="BA118" s="52"/>
      <c r="BB118" s="133"/>
    </row>
    <row r="119" spans="2:54" ht="12.5" x14ac:dyDescent="0.25">
      <c r="B119" s="138"/>
      <c r="C119" s="139">
        <v>1</v>
      </c>
      <c r="D119" s="139">
        <v>2</v>
      </c>
      <c r="E119" s="139">
        <v>3</v>
      </c>
      <c r="F119" s="139">
        <v>4</v>
      </c>
      <c r="G119" s="139">
        <v>5</v>
      </c>
      <c r="H119" s="139">
        <v>6</v>
      </c>
      <c r="I119" s="139">
        <v>7</v>
      </c>
      <c r="J119" s="139">
        <v>8</v>
      </c>
      <c r="K119" s="139">
        <v>9</v>
      </c>
      <c r="L119" s="139">
        <v>10</v>
      </c>
      <c r="M119" s="139">
        <v>11</v>
      </c>
      <c r="N119" s="139">
        <v>12</v>
      </c>
      <c r="O119" s="139">
        <v>13</v>
      </c>
      <c r="P119" s="139">
        <v>14</v>
      </c>
      <c r="Q119" s="139">
        <v>15</v>
      </c>
      <c r="R119" s="139">
        <v>16</v>
      </c>
      <c r="S119" s="139">
        <v>17</v>
      </c>
      <c r="T119" s="139">
        <v>18</v>
      </c>
      <c r="U119" s="139">
        <v>19</v>
      </c>
      <c r="V119" s="139">
        <v>20</v>
      </c>
      <c r="W119" s="139">
        <v>21</v>
      </c>
      <c r="X119" s="139">
        <v>22</v>
      </c>
      <c r="Y119" s="139">
        <v>23</v>
      </c>
      <c r="Z119" s="139">
        <v>24</v>
      </c>
      <c r="AA119" s="139">
        <v>25</v>
      </c>
      <c r="AB119" s="139">
        <v>26</v>
      </c>
      <c r="AC119" s="139">
        <v>27</v>
      </c>
      <c r="AD119" s="139">
        <v>28</v>
      </c>
      <c r="AE119" s="139">
        <v>29</v>
      </c>
      <c r="AF119" s="139">
        <v>30</v>
      </c>
      <c r="AG119" s="139">
        <v>31</v>
      </c>
      <c r="AH119" s="139">
        <v>32</v>
      </c>
      <c r="AI119" s="139">
        <v>33</v>
      </c>
      <c r="AJ119" s="139">
        <v>34</v>
      </c>
      <c r="AK119" s="139">
        <v>35</v>
      </c>
      <c r="AL119" s="139">
        <v>36</v>
      </c>
      <c r="AM119" s="139">
        <v>37</v>
      </c>
      <c r="AN119" s="139">
        <v>38</v>
      </c>
      <c r="AO119" s="139">
        <v>39</v>
      </c>
      <c r="AP119" s="139">
        <v>40</v>
      </c>
      <c r="AQ119" s="140"/>
      <c r="AR119" s="52"/>
      <c r="AS119" s="179"/>
      <c r="AT119" s="24" t="s">
        <v>83</v>
      </c>
      <c r="AU119" s="25" t="s">
        <v>84</v>
      </c>
      <c r="AV119" s="25">
        <f>COUNTIF($C$120:$AP$141,"LEx")</f>
        <v>6</v>
      </c>
      <c r="AW119" s="177">
        <f t="shared" si="3"/>
        <v>3.6144578313253009</v>
      </c>
      <c r="AX119" s="52"/>
      <c r="AY119" s="25" t="s">
        <v>31</v>
      </c>
      <c r="AZ119" s="52"/>
      <c r="BA119" s="52"/>
      <c r="BB119" s="133"/>
    </row>
    <row r="120" spans="2:54" ht="12.5" x14ac:dyDescent="0.25">
      <c r="B120" s="138">
        <v>1</v>
      </c>
      <c r="C120" s="56" t="s">
        <v>82</v>
      </c>
      <c r="D120" s="56" t="s">
        <v>82</v>
      </c>
      <c r="E120" s="56" t="s">
        <v>82</v>
      </c>
      <c r="F120" s="56" t="s">
        <v>82</v>
      </c>
      <c r="G120" s="56" t="s">
        <v>82</v>
      </c>
      <c r="H120" s="56" t="s">
        <v>82</v>
      </c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9"/>
      <c r="AJ120" s="47"/>
      <c r="AK120" s="47"/>
      <c r="AL120" s="47"/>
      <c r="AM120" s="47"/>
      <c r="AN120" s="47"/>
      <c r="AO120" s="47"/>
      <c r="AP120" s="47"/>
      <c r="AQ120" s="140"/>
      <c r="AR120" s="52"/>
      <c r="AS120" s="180"/>
      <c r="AT120" s="25" t="s">
        <v>64</v>
      </c>
      <c r="AU120" s="25" t="s">
        <v>41</v>
      </c>
      <c r="AV120" s="25">
        <f>COUNTIF($C$120:$AP$141,"P")</f>
        <v>52</v>
      </c>
      <c r="AW120" s="177">
        <f t="shared" si="3"/>
        <v>31.325301204819279</v>
      </c>
      <c r="AX120" s="52"/>
      <c r="AY120" s="25" t="s">
        <v>35</v>
      </c>
      <c r="AZ120" s="52"/>
      <c r="BA120" s="52"/>
      <c r="BB120" s="133"/>
    </row>
    <row r="121" spans="2:54" ht="12.5" x14ac:dyDescent="0.25">
      <c r="B121" s="138">
        <v>2</v>
      </c>
      <c r="C121" s="56" t="s">
        <v>82</v>
      </c>
      <c r="D121" s="56" t="s">
        <v>82</v>
      </c>
      <c r="E121" s="56" t="s">
        <v>82</v>
      </c>
      <c r="F121" s="56" t="s">
        <v>82</v>
      </c>
      <c r="G121" s="56" t="s">
        <v>82</v>
      </c>
      <c r="H121" s="56" t="s">
        <v>82</v>
      </c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47"/>
      <c r="AM121" s="47"/>
      <c r="AN121" s="47"/>
      <c r="AO121" s="47"/>
      <c r="AP121" s="47"/>
      <c r="AQ121" s="140"/>
      <c r="AR121" s="52"/>
      <c r="AS121" s="181"/>
      <c r="AT121" s="25" t="s">
        <v>42</v>
      </c>
      <c r="AU121" s="25" t="s">
        <v>43</v>
      </c>
      <c r="AV121" s="25">
        <f>COUNTIF($C$120:$AP$141,"CrP")</f>
        <v>0</v>
      </c>
      <c r="AW121" s="177">
        <f t="shared" si="3"/>
        <v>0</v>
      </c>
      <c r="AX121" s="52"/>
      <c r="AY121" s="25" t="s">
        <v>44</v>
      </c>
      <c r="AZ121" s="52"/>
      <c r="BA121" s="52"/>
      <c r="BB121" s="133"/>
    </row>
    <row r="122" spans="2:54" ht="12.5" x14ac:dyDescent="0.25">
      <c r="B122" s="138">
        <v>3</v>
      </c>
      <c r="C122" s="56" t="s">
        <v>82</v>
      </c>
      <c r="D122" s="56" t="s">
        <v>82</v>
      </c>
      <c r="E122" s="56" t="s">
        <v>82</v>
      </c>
      <c r="F122" s="56" t="s">
        <v>82</v>
      </c>
      <c r="G122" s="56" t="s">
        <v>82</v>
      </c>
      <c r="H122" s="56" t="s">
        <v>82</v>
      </c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47"/>
      <c r="AM122" s="47"/>
      <c r="AN122" s="47"/>
      <c r="AO122" s="47"/>
      <c r="AP122" s="47"/>
      <c r="AQ122" s="140"/>
      <c r="AR122" s="52"/>
      <c r="AS122" s="182"/>
      <c r="AT122" s="25" t="s">
        <v>65</v>
      </c>
      <c r="AU122" s="25" t="s">
        <v>45</v>
      </c>
      <c r="AV122" s="25">
        <f>COUNTIF($C$120:$AP$141,"MPLRI")</f>
        <v>0</v>
      </c>
      <c r="AW122" s="177">
        <f t="shared" si="3"/>
        <v>0</v>
      </c>
      <c r="AX122" s="52"/>
      <c r="AY122" s="25" t="s">
        <v>44</v>
      </c>
      <c r="AZ122" s="52"/>
      <c r="BA122" s="52"/>
      <c r="BB122" s="133"/>
    </row>
    <row r="123" spans="2:54" ht="12.5" x14ac:dyDescent="0.25">
      <c r="B123" s="138">
        <v>4</v>
      </c>
      <c r="C123" s="47"/>
      <c r="D123" s="169" t="s">
        <v>99</v>
      </c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8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47"/>
      <c r="AM123" s="214"/>
      <c r="AN123" s="47"/>
      <c r="AO123" s="47"/>
      <c r="AP123" s="47"/>
      <c r="AQ123" s="140"/>
      <c r="AR123" s="52"/>
      <c r="AS123" s="183"/>
      <c r="AT123" s="25" t="s">
        <v>66</v>
      </c>
      <c r="AU123" s="25" t="s">
        <v>46</v>
      </c>
      <c r="AV123" s="25">
        <f>COUNTIF($C$120:$AP$141,"MPUD")</f>
        <v>0</v>
      </c>
      <c r="AW123" s="177">
        <f t="shared" si="3"/>
        <v>0</v>
      </c>
      <c r="AX123" s="52"/>
      <c r="AY123" s="25" t="s">
        <v>44</v>
      </c>
      <c r="AZ123" s="52"/>
      <c r="BA123" s="52"/>
      <c r="BB123" s="133"/>
    </row>
    <row r="124" spans="2:54" ht="15.5" x14ac:dyDescent="0.35">
      <c r="B124" s="138">
        <v>5</v>
      </c>
      <c r="C124" s="47"/>
      <c r="D124" s="170" t="s">
        <v>99</v>
      </c>
      <c r="E124" s="58"/>
      <c r="F124" s="58"/>
      <c r="G124" s="47"/>
      <c r="H124" s="47"/>
      <c r="I124" s="47"/>
      <c r="J124" s="47"/>
      <c r="K124" s="47"/>
      <c r="L124" s="61"/>
      <c r="M124" s="61"/>
      <c r="N124" s="61"/>
      <c r="O124" s="58"/>
      <c r="P124" s="58"/>
      <c r="Q124" s="47"/>
      <c r="R124" s="47"/>
      <c r="S124" s="47"/>
      <c r="T124" s="47"/>
      <c r="U124" s="47"/>
      <c r="V124" s="47"/>
      <c r="W124" s="47"/>
      <c r="X124" s="47"/>
      <c r="Y124" s="47"/>
      <c r="Z124" s="58"/>
      <c r="AA124" s="58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58"/>
      <c r="AM124" s="58"/>
      <c r="AN124" s="47"/>
      <c r="AO124" s="47"/>
      <c r="AP124" s="215" t="s">
        <v>36</v>
      </c>
      <c r="AQ124" s="140"/>
      <c r="AR124" s="52"/>
      <c r="AS124" s="184"/>
      <c r="AT124" s="25" t="s">
        <v>20</v>
      </c>
      <c r="AU124" s="25" t="s">
        <v>74</v>
      </c>
      <c r="AV124" s="25">
        <f>COUNTIF($C$120:$AP$141,"CP")</f>
        <v>67</v>
      </c>
      <c r="AW124" s="177">
        <f t="shared" si="3"/>
        <v>40.361445783132531</v>
      </c>
      <c r="AX124" s="52"/>
      <c r="AY124" s="25" t="s">
        <v>44</v>
      </c>
      <c r="AZ124" s="52"/>
      <c r="BA124" s="52"/>
      <c r="BB124" s="133"/>
    </row>
    <row r="125" spans="2:54" ht="15.5" x14ac:dyDescent="0.35">
      <c r="B125" s="138">
        <v>6</v>
      </c>
      <c r="C125" s="47"/>
      <c r="D125" s="171" t="s">
        <v>99</v>
      </c>
      <c r="E125" s="58"/>
      <c r="F125" s="58"/>
      <c r="G125" s="47"/>
      <c r="H125" s="47"/>
      <c r="I125" s="47"/>
      <c r="J125" s="47"/>
      <c r="K125" s="47"/>
      <c r="L125" s="61"/>
      <c r="M125" s="61"/>
      <c r="N125" s="61"/>
      <c r="O125" s="58"/>
      <c r="P125" s="58"/>
      <c r="Q125" s="47"/>
      <c r="R125" s="47"/>
      <c r="S125" s="48"/>
      <c r="T125" s="47"/>
      <c r="U125" s="47"/>
      <c r="V125" s="47"/>
      <c r="W125" s="47"/>
      <c r="X125" s="47"/>
      <c r="Y125" s="47"/>
      <c r="Z125" s="58"/>
      <c r="AA125" s="58"/>
      <c r="AB125" s="47"/>
      <c r="AC125" s="47"/>
      <c r="AD125" s="47"/>
      <c r="AE125" s="47"/>
      <c r="AF125" s="47"/>
      <c r="AG125" s="47"/>
      <c r="AH125" s="47"/>
      <c r="AI125" s="47"/>
      <c r="AJ125" s="47"/>
      <c r="AK125" s="57"/>
      <c r="AL125" s="58"/>
      <c r="AM125" s="58"/>
      <c r="AN125" s="47"/>
      <c r="AO125" s="215" t="s">
        <v>36</v>
      </c>
      <c r="AP125" s="216" t="s">
        <v>36</v>
      </c>
      <c r="AQ125" s="140"/>
      <c r="AR125" s="52"/>
      <c r="AS125" s="185"/>
      <c r="AT125" s="25" t="s">
        <v>67</v>
      </c>
      <c r="AU125" s="25" t="s">
        <v>76</v>
      </c>
      <c r="AV125" s="25">
        <f>COUNTIF($C$120:$AP$141,"LDBI")</f>
        <v>0</v>
      </c>
      <c r="AW125" s="177">
        <f t="shared" si="3"/>
        <v>0</v>
      </c>
      <c r="AX125" s="52"/>
      <c r="AY125" s="25" t="s">
        <v>44</v>
      </c>
      <c r="AZ125" s="52"/>
      <c r="BA125" s="52"/>
      <c r="BB125" s="133"/>
    </row>
    <row r="126" spans="2:54" ht="15.5" x14ac:dyDescent="0.35">
      <c r="B126" s="138">
        <v>7</v>
      </c>
      <c r="C126" s="64" t="s">
        <v>41</v>
      </c>
      <c r="D126" s="95" t="s">
        <v>41</v>
      </c>
      <c r="E126" s="95" t="s">
        <v>41</v>
      </c>
      <c r="F126" s="59" t="s">
        <v>41</v>
      </c>
      <c r="G126" s="47"/>
      <c r="H126" s="47"/>
      <c r="I126" s="47"/>
      <c r="J126" s="47"/>
      <c r="K126" s="47"/>
      <c r="L126" s="61"/>
      <c r="M126" s="61"/>
      <c r="N126" s="61"/>
      <c r="O126" s="58"/>
      <c r="P126" s="58"/>
      <c r="Q126" s="47"/>
      <c r="R126" s="47"/>
      <c r="S126" s="47"/>
      <c r="T126" s="47"/>
      <c r="U126" s="47"/>
      <c r="V126" s="47"/>
      <c r="W126" s="47"/>
      <c r="X126" s="47"/>
      <c r="Y126" s="47"/>
      <c r="Z126" s="58"/>
      <c r="AA126" s="58"/>
      <c r="AB126" s="48"/>
      <c r="AC126" s="47"/>
      <c r="AD126" s="47"/>
      <c r="AE126" s="47"/>
      <c r="AF126" s="47"/>
      <c r="AG126" s="47"/>
      <c r="AH126" s="47"/>
      <c r="AI126" s="47"/>
      <c r="AJ126" s="47"/>
      <c r="AK126" s="47"/>
      <c r="AL126" s="58"/>
      <c r="AM126" s="58"/>
      <c r="AN126" s="47"/>
      <c r="AO126" s="216" t="s">
        <v>36</v>
      </c>
      <c r="AP126" s="216" t="s">
        <v>36</v>
      </c>
      <c r="AQ126" s="140"/>
      <c r="AR126" s="52"/>
      <c r="AS126" s="186"/>
      <c r="AT126" s="25" t="s">
        <v>52</v>
      </c>
      <c r="AU126" s="25" t="s">
        <v>77</v>
      </c>
      <c r="AV126" s="25">
        <f>COUNTIF($C$120:$AP$141,"LD")</f>
        <v>0</v>
      </c>
      <c r="AW126" s="177">
        <f t="shared" si="3"/>
        <v>0</v>
      </c>
      <c r="AX126" s="52"/>
      <c r="AY126" s="25" t="s">
        <v>44</v>
      </c>
      <c r="AZ126" s="52"/>
      <c r="BA126" s="52"/>
      <c r="BB126" s="133"/>
    </row>
    <row r="127" spans="2:54" ht="12.5" x14ac:dyDescent="0.25">
      <c r="B127" s="138">
        <v>8</v>
      </c>
      <c r="C127" s="208" t="s">
        <v>74</v>
      </c>
      <c r="D127" s="209" t="s">
        <v>74</v>
      </c>
      <c r="E127" s="209" t="s">
        <v>74</v>
      </c>
      <c r="F127" s="209" t="s">
        <v>74</v>
      </c>
      <c r="G127" s="209" t="s">
        <v>74</v>
      </c>
      <c r="H127" s="209" t="s">
        <v>74</v>
      </c>
      <c r="I127" s="209" t="s">
        <v>74</v>
      </c>
      <c r="J127" s="209" t="s">
        <v>74</v>
      </c>
      <c r="K127" s="209" t="s">
        <v>74</v>
      </c>
      <c r="L127" s="209" t="s">
        <v>74</v>
      </c>
      <c r="M127" s="209" t="s">
        <v>74</v>
      </c>
      <c r="N127" s="209" t="s">
        <v>74</v>
      </c>
      <c r="O127" s="209" t="s">
        <v>74</v>
      </c>
      <c r="P127" s="209" t="s">
        <v>74</v>
      </c>
      <c r="Q127" s="209" t="s">
        <v>74</v>
      </c>
      <c r="R127" s="209" t="s">
        <v>74</v>
      </c>
      <c r="S127" s="209" t="s">
        <v>74</v>
      </c>
      <c r="T127" s="209" t="s">
        <v>74</v>
      </c>
      <c r="U127" s="209" t="s">
        <v>74</v>
      </c>
      <c r="V127" s="209" t="s">
        <v>74</v>
      </c>
      <c r="W127" s="209" t="s">
        <v>74</v>
      </c>
      <c r="X127" s="209" t="s">
        <v>74</v>
      </c>
      <c r="Y127" s="209" t="s">
        <v>74</v>
      </c>
      <c r="Z127" s="209" t="s">
        <v>74</v>
      </c>
      <c r="AA127" s="209" t="s">
        <v>74</v>
      </c>
      <c r="AB127" s="209" t="s">
        <v>74</v>
      </c>
      <c r="AC127" s="209" t="s">
        <v>74</v>
      </c>
      <c r="AD127" s="209" t="s">
        <v>74</v>
      </c>
      <c r="AE127" s="209" t="s">
        <v>74</v>
      </c>
      <c r="AF127" s="209" t="s">
        <v>74</v>
      </c>
      <c r="AG127" s="209" t="s">
        <v>74</v>
      </c>
      <c r="AH127" s="209" t="s">
        <v>74</v>
      </c>
      <c r="AI127" s="209" t="s">
        <v>74</v>
      </c>
      <c r="AJ127" s="209" t="s">
        <v>74</v>
      </c>
      <c r="AK127" s="209" t="s">
        <v>74</v>
      </c>
      <c r="AL127" s="210" t="s">
        <v>74</v>
      </c>
      <c r="AM127" s="52"/>
      <c r="AN127" s="218" t="s">
        <v>36</v>
      </c>
      <c r="AO127" s="216" t="s">
        <v>36</v>
      </c>
      <c r="AP127" s="216" t="s">
        <v>36</v>
      </c>
      <c r="AQ127" s="140"/>
      <c r="AR127" s="52"/>
      <c r="AS127" s="187"/>
      <c r="AT127" s="25" t="s">
        <v>13</v>
      </c>
      <c r="AU127" s="25" t="s">
        <v>63</v>
      </c>
      <c r="AV127" s="25">
        <f>COUNTIF($C$120:$AP$141,"T")</f>
        <v>0</v>
      </c>
      <c r="AW127" s="177">
        <f t="shared" si="3"/>
        <v>0</v>
      </c>
      <c r="AX127" s="52"/>
      <c r="AY127" s="25" t="s">
        <v>44</v>
      </c>
      <c r="AZ127" s="52"/>
      <c r="BA127" s="52"/>
      <c r="BB127" s="133"/>
    </row>
    <row r="128" spans="2:54" ht="12.5" x14ac:dyDescent="0.25">
      <c r="B128" s="138">
        <v>9</v>
      </c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47"/>
      <c r="AM128" s="47"/>
      <c r="AN128" s="47"/>
      <c r="AO128" s="216" t="s">
        <v>36</v>
      </c>
      <c r="AP128" s="216" t="s">
        <v>36</v>
      </c>
      <c r="AQ128" s="140"/>
      <c r="AR128" s="52"/>
      <c r="AS128" s="188"/>
      <c r="AT128" s="25" t="s">
        <v>22</v>
      </c>
      <c r="AU128" s="25" t="s">
        <v>75</v>
      </c>
      <c r="AV128" s="25">
        <f>COUNTIF($C$120:$AP$141,"TG")</f>
        <v>0</v>
      </c>
      <c r="AW128" s="177">
        <f t="shared" si="3"/>
        <v>0</v>
      </c>
      <c r="AX128" s="52"/>
      <c r="AY128" s="25" t="s">
        <v>44</v>
      </c>
      <c r="AZ128" s="52"/>
      <c r="BA128" s="52"/>
      <c r="BB128" s="133"/>
    </row>
    <row r="129" spans="2:54" ht="15.5" x14ac:dyDescent="0.35">
      <c r="B129" s="138">
        <v>10</v>
      </c>
      <c r="C129" s="117" t="s">
        <v>78</v>
      </c>
      <c r="D129" s="118" t="s">
        <v>78</v>
      </c>
      <c r="E129" s="119" t="s">
        <v>78</v>
      </c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8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9"/>
      <c r="AF129" s="49"/>
      <c r="AG129" s="49"/>
      <c r="AH129" s="47"/>
      <c r="AI129" s="47"/>
      <c r="AJ129" s="47"/>
      <c r="AK129" s="47"/>
      <c r="AL129" s="47"/>
      <c r="AM129" s="47"/>
      <c r="AN129" s="47"/>
      <c r="AO129" s="217" t="s">
        <v>36</v>
      </c>
      <c r="AP129" s="216" t="s">
        <v>36</v>
      </c>
      <c r="AQ129" s="140"/>
      <c r="AR129" s="52"/>
      <c r="AS129" s="189"/>
      <c r="AT129" s="25" t="s">
        <v>47</v>
      </c>
      <c r="AU129" s="25" t="s">
        <v>78</v>
      </c>
      <c r="AV129" s="25">
        <f>COUNTIF($C$120:$AP$141,"TT")</f>
        <v>18</v>
      </c>
      <c r="AW129" s="177">
        <f t="shared" si="3"/>
        <v>10.843373493975903</v>
      </c>
      <c r="AX129" s="52"/>
      <c r="AY129" s="25" t="s">
        <v>48</v>
      </c>
      <c r="AZ129" s="52"/>
      <c r="BA129" s="52"/>
      <c r="BB129" s="133"/>
    </row>
    <row r="130" spans="2:54" ht="15.5" x14ac:dyDescent="0.35">
      <c r="B130" s="138">
        <v>11</v>
      </c>
      <c r="C130" s="120" t="s">
        <v>78</v>
      </c>
      <c r="D130" s="121" t="s">
        <v>78</v>
      </c>
      <c r="E130" s="122" t="s">
        <v>78</v>
      </c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8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9"/>
      <c r="AD130" s="47"/>
      <c r="AE130" s="49"/>
      <c r="AF130" s="49"/>
      <c r="AG130" s="49"/>
      <c r="AH130" s="47"/>
      <c r="AI130" s="48"/>
      <c r="AJ130" s="47"/>
      <c r="AK130" s="47"/>
      <c r="AL130" s="47"/>
      <c r="AM130" s="47"/>
      <c r="AN130" s="47"/>
      <c r="AO130" s="47"/>
      <c r="AP130" s="217" t="s">
        <v>36</v>
      </c>
      <c r="AQ130" s="140"/>
      <c r="AR130" s="52"/>
      <c r="AS130" s="190"/>
      <c r="AT130" s="25" t="s">
        <v>49</v>
      </c>
      <c r="AU130" s="25" t="s">
        <v>79</v>
      </c>
      <c r="AV130" s="25">
        <f>COUNTIF($C$120:$AP$141,"TTP")</f>
        <v>0</v>
      </c>
      <c r="AW130" s="177">
        <f t="shared" si="3"/>
        <v>0</v>
      </c>
      <c r="AX130" s="52"/>
      <c r="AY130" s="25" t="s">
        <v>48</v>
      </c>
      <c r="AZ130" s="52"/>
      <c r="BA130" s="52"/>
      <c r="BB130" s="133"/>
    </row>
    <row r="131" spans="2:54" ht="15.5" x14ac:dyDescent="0.35">
      <c r="B131" s="138">
        <v>12</v>
      </c>
      <c r="C131" s="120" t="s">
        <v>78</v>
      </c>
      <c r="D131" s="121" t="s">
        <v>78</v>
      </c>
      <c r="E131" s="122" t="s">
        <v>78</v>
      </c>
      <c r="F131" s="47"/>
      <c r="G131" s="58"/>
      <c r="H131" s="58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58"/>
      <c r="T131" s="58"/>
      <c r="U131" s="47"/>
      <c r="V131" s="47"/>
      <c r="W131" s="47"/>
      <c r="X131" s="47"/>
      <c r="Y131" s="47"/>
      <c r="Z131" s="47"/>
      <c r="AA131" s="47"/>
      <c r="AB131" s="49"/>
      <c r="AC131" s="47"/>
      <c r="AD131" s="47"/>
      <c r="AE131" s="49"/>
      <c r="AF131" s="49"/>
      <c r="AG131" s="49"/>
      <c r="AH131" s="47"/>
      <c r="AI131" s="47"/>
      <c r="AJ131" s="47"/>
      <c r="AK131" s="47"/>
      <c r="AL131" s="47"/>
      <c r="AM131" s="47"/>
      <c r="AN131" s="47"/>
      <c r="AQ131" s="140"/>
      <c r="AR131" s="52"/>
      <c r="AS131" s="191"/>
      <c r="AT131" s="25" t="s">
        <v>50</v>
      </c>
      <c r="AU131" s="25" t="s">
        <v>80</v>
      </c>
      <c r="AV131" s="25">
        <f>COUNTIF($C$120:$AP$141,"QTEI")</f>
        <v>0</v>
      </c>
      <c r="AW131" s="177">
        <f t="shared" si="3"/>
        <v>0</v>
      </c>
      <c r="AX131" s="52"/>
      <c r="AY131" s="25" t="s">
        <v>48</v>
      </c>
      <c r="AZ131" s="52"/>
      <c r="BA131" s="52"/>
      <c r="BB131" s="133"/>
    </row>
    <row r="132" spans="2:54" ht="12.5" x14ac:dyDescent="0.25">
      <c r="B132" s="138">
        <v>13</v>
      </c>
      <c r="C132" s="64" t="s">
        <v>41</v>
      </c>
      <c r="D132" s="95" t="s">
        <v>41</v>
      </c>
      <c r="E132" s="95" t="s">
        <v>41</v>
      </c>
      <c r="F132" s="59" t="s">
        <v>41</v>
      </c>
      <c r="G132" s="58"/>
      <c r="H132" s="58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58"/>
      <c r="T132" s="58"/>
      <c r="U132" s="47"/>
      <c r="V132" s="47"/>
      <c r="W132" s="47"/>
      <c r="X132" s="47"/>
      <c r="Y132" s="47"/>
      <c r="Z132" s="47"/>
      <c r="AA132" s="49"/>
      <c r="AB132" s="47"/>
      <c r="AC132" s="47"/>
      <c r="AD132" s="49"/>
      <c r="AE132" s="49"/>
      <c r="AF132" s="49"/>
      <c r="AG132" s="50"/>
      <c r="AH132" s="50"/>
      <c r="AI132" s="50"/>
      <c r="AJ132" s="50"/>
      <c r="AK132" s="50"/>
      <c r="AL132" s="50"/>
      <c r="AM132" s="47"/>
      <c r="AN132" s="47"/>
      <c r="AQ132" s="140"/>
      <c r="AR132" s="52"/>
      <c r="AS132" s="192"/>
      <c r="AT132" s="25" t="s">
        <v>51</v>
      </c>
      <c r="AU132" s="25" t="s">
        <v>85</v>
      </c>
      <c r="AV132" s="25">
        <f>COUNTIF($C$120:$AP$141,"TQTE")</f>
        <v>0</v>
      </c>
      <c r="AW132" s="177">
        <f t="shared" si="3"/>
        <v>0</v>
      </c>
      <c r="AX132" s="52"/>
      <c r="AY132" s="25" t="s">
        <v>48</v>
      </c>
      <c r="AZ132" s="52"/>
      <c r="BA132" s="52"/>
      <c r="BB132" s="133"/>
    </row>
    <row r="133" spans="2:54" ht="12.5" x14ac:dyDescent="0.25">
      <c r="B133" s="138">
        <v>14</v>
      </c>
      <c r="C133" s="47"/>
      <c r="D133" s="47"/>
      <c r="E133" s="47"/>
      <c r="F133" s="47"/>
      <c r="G133" s="58"/>
      <c r="H133" s="58"/>
      <c r="I133" s="47"/>
      <c r="J133" s="47"/>
      <c r="K133" s="47"/>
      <c r="L133" s="47"/>
      <c r="M133" s="47"/>
      <c r="N133" s="47"/>
      <c r="O133" s="47"/>
      <c r="P133" s="48"/>
      <c r="Q133" s="47"/>
      <c r="R133" s="47"/>
      <c r="S133" s="58"/>
      <c r="T133" s="58"/>
      <c r="U133" s="47"/>
      <c r="V133" s="47"/>
      <c r="W133" s="47"/>
      <c r="X133" s="47"/>
      <c r="Y133" s="49"/>
      <c r="Z133" s="47"/>
      <c r="AA133" s="47"/>
      <c r="AB133" s="47"/>
      <c r="AC133" s="47"/>
      <c r="AD133" s="47"/>
      <c r="AE133" s="47"/>
      <c r="AF133" s="49"/>
      <c r="AG133" s="50"/>
      <c r="AH133" s="50"/>
      <c r="AI133" s="50"/>
      <c r="AJ133" s="50"/>
      <c r="AK133" s="50"/>
      <c r="AL133" s="50"/>
      <c r="AM133" s="50"/>
      <c r="AN133" s="50"/>
      <c r="AO133" s="52"/>
      <c r="AP133" s="52"/>
      <c r="AQ133" s="140"/>
      <c r="AR133" s="52"/>
      <c r="AS133" s="193"/>
      <c r="AT133" s="31" t="s">
        <v>68</v>
      </c>
      <c r="AU133" s="25" t="s">
        <v>32</v>
      </c>
      <c r="AV133" s="25">
        <f>COUNTIF($C$120:$AP$141,"R1D")</f>
        <v>0</v>
      </c>
      <c r="AW133" s="177">
        <f t="shared" si="3"/>
        <v>0</v>
      </c>
      <c r="AX133" s="52"/>
      <c r="AY133" s="25" t="s">
        <v>33</v>
      </c>
      <c r="AZ133" s="52"/>
      <c r="BA133" s="52"/>
      <c r="BB133" s="133"/>
    </row>
    <row r="134" spans="2:54" ht="12.5" x14ac:dyDescent="0.25">
      <c r="B134" s="138">
        <v>15</v>
      </c>
      <c r="C134" s="50"/>
      <c r="D134" s="50"/>
      <c r="E134" s="50"/>
      <c r="F134" s="50"/>
      <c r="G134" s="50"/>
      <c r="H134" s="50"/>
      <c r="I134" s="50"/>
      <c r="J134" s="50"/>
      <c r="K134" s="213"/>
      <c r="L134" s="213"/>
      <c r="M134" s="213"/>
      <c r="N134" s="213"/>
      <c r="O134" s="50"/>
      <c r="P134" s="50"/>
      <c r="Q134" s="50"/>
      <c r="R134" s="50"/>
      <c r="S134" s="50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50"/>
      <c r="AL134" s="50"/>
      <c r="AM134" s="50"/>
      <c r="AN134" s="50"/>
      <c r="AO134" s="50"/>
      <c r="AP134" s="50"/>
      <c r="AQ134" s="140"/>
      <c r="AR134" s="52"/>
      <c r="AS134" s="194"/>
      <c r="AT134" s="31" t="s">
        <v>69</v>
      </c>
      <c r="AU134" s="25" t="s">
        <v>34</v>
      </c>
      <c r="AV134" s="25">
        <f>COUNTIF($C$120:$AP$141,"R1A")</f>
        <v>0</v>
      </c>
      <c r="AW134" s="177">
        <f t="shared" si="3"/>
        <v>0</v>
      </c>
      <c r="AX134" s="52"/>
      <c r="AY134" s="25" t="s">
        <v>33</v>
      </c>
      <c r="AZ134" s="52"/>
      <c r="BA134" s="52"/>
      <c r="BB134" s="133"/>
    </row>
    <row r="135" spans="2:54" ht="12.5" x14ac:dyDescent="0.25">
      <c r="B135" s="138">
        <v>16</v>
      </c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9"/>
      <c r="Q135" s="47"/>
      <c r="R135" s="47"/>
      <c r="S135" s="47"/>
      <c r="T135" s="50"/>
      <c r="U135" s="50"/>
      <c r="V135" s="50"/>
      <c r="W135" s="50"/>
      <c r="X135" s="50"/>
      <c r="Y135" s="50"/>
      <c r="Z135" s="50"/>
      <c r="AA135" s="50"/>
      <c r="AB135" s="47"/>
      <c r="AC135" s="47"/>
      <c r="AD135" s="47"/>
      <c r="AE135" s="47"/>
      <c r="AF135" s="47"/>
      <c r="AG135" s="50"/>
      <c r="AH135" s="50"/>
      <c r="AI135" s="50"/>
      <c r="AJ135" s="50"/>
      <c r="AK135" s="50"/>
      <c r="AL135" s="50"/>
      <c r="AM135" s="97" t="s">
        <v>41</v>
      </c>
      <c r="AN135" s="95" t="s">
        <v>41</v>
      </c>
      <c r="AO135" s="95" t="s">
        <v>41</v>
      </c>
      <c r="AP135" s="59" t="s">
        <v>41</v>
      </c>
      <c r="AQ135" s="140"/>
      <c r="AR135" s="52"/>
      <c r="AS135" s="195"/>
      <c r="AT135" s="31" t="s">
        <v>70</v>
      </c>
      <c r="AU135" s="25" t="s">
        <v>36</v>
      </c>
      <c r="AV135" s="25">
        <f>COUNTIF($C$120:$AP$141,"R2A")</f>
        <v>26</v>
      </c>
      <c r="AW135" s="177">
        <f t="shared" si="3"/>
        <v>15.66265060240964</v>
      </c>
      <c r="AX135" s="52"/>
      <c r="AY135" s="25" t="s">
        <v>33</v>
      </c>
      <c r="AZ135" s="52"/>
      <c r="BA135" s="52"/>
      <c r="BB135" s="133"/>
    </row>
    <row r="136" spans="2:54" ht="12.5" x14ac:dyDescent="0.25">
      <c r="B136" s="138">
        <v>17</v>
      </c>
      <c r="C136" s="208" t="s">
        <v>74</v>
      </c>
      <c r="D136" s="209" t="s">
        <v>74</v>
      </c>
      <c r="E136" s="209" t="s">
        <v>74</v>
      </c>
      <c r="F136" s="209" t="s">
        <v>74</v>
      </c>
      <c r="G136" s="209" t="s">
        <v>74</v>
      </c>
      <c r="H136" s="210" t="s">
        <v>74</v>
      </c>
      <c r="I136" s="49"/>
      <c r="J136" s="49"/>
      <c r="K136" s="49"/>
      <c r="L136" s="49"/>
      <c r="M136" s="49"/>
      <c r="N136" s="208" t="s">
        <v>74</v>
      </c>
      <c r="O136" s="209" t="s">
        <v>74</v>
      </c>
      <c r="P136" s="209" t="s">
        <v>74</v>
      </c>
      <c r="Q136" s="209" t="s">
        <v>74</v>
      </c>
      <c r="R136" s="209" t="s">
        <v>74</v>
      </c>
      <c r="S136" s="209" t="s">
        <v>74</v>
      </c>
      <c r="T136" s="209" t="s">
        <v>74</v>
      </c>
      <c r="U136" s="209" t="s">
        <v>74</v>
      </c>
      <c r="V136" s="209" t="s">
        <v>74</v>
      </c>
      <c r="W136" s="209" t="s">
        <v>74</v>
      </c>
      <c r="X136" s="209" t="s">
        <v>74</v>
      </c>
      <c r="Y136" s="209" t="s">
        <v>74</v>
      </c>
      <c r="Z136" s="209" t="s">
        <v>74</v>
      </c>
      <c r="AA136" s="209" t="s">
        <v>74</v>
      </c>
      <c r="AB136" s="209" t="s">
        <v>74</v>
      </c>
      <c r="AC136" s="209" t="s">
        <v>74</v>
      </c>
      <c r="AD136" s="209" t="s">
        <v>74</v>
      </c>
      <c r="AE136" s="209" t="s">
        <v>74</v>
      </c>
      <c r="AF136" s="209" t="s">
        <v>74</v>
      </c>
      <c r="AG136" s="209" t="s">
        <v>74</v>
      </c>
      <c r="AH136" s="209" t="s">
        <v>74</v>
      </c>
      <c r="AI136" s="209" t="s">
        <v>74</v>
      </c>
      <c r="AJ136" s="209" t="s">
        <v>74</v>
      </c>
      <c r="AK136" s="209" t="s">
        <v>74</v>
      </c>
      <c r="AL136" s="209" t="s">
        <v>74</v>
      </c>
      <c r="AM136" s="218" t="s">
        <v>36</v>
      </c>
      <c r="AN136" s="222" t="s">
        <v>36</v>
      </c>
      <c r="AO136" s="216" t="s">
        <v>36</v>
      </c>
      <c r="AP136" s="217" t="s">
        <v>36</v>
      </c>
      <c r="AQ136" s="140"/>
      <c r="AR136" s="52"/>
      <c r="AS136" s="196"/>
      <c r="AT136" s="25" t="s">
        <v>71</v>
      </c>
      <c r="AU136" s="25" t="s">
        <v>37</v>
      </c>
      <c r="AV136" s="25">
        <f>COUNTIF($C$120:$AP$141,"RA3")</f>
        <v>0</v>
      </c>
      <c r="AW136" s="177">
        <f t="shared" si="3"/>
        <v>0</v>
      </c>
      <c r="AX136" s="52"/>
      <c r="AY136" s="25" t="s">
        <v>33</v>
      </c>
      <c r="AZ136" s="52"/>
      <c r="BA136" s="52"/>
      <c r="BB136" s="133"/>
    </row>
    <row r="137" spans="2:54" ht="12.5" x14ac:dyDescent="0.25">
      <c r="B137" s="138">
        <v>18</v>
      </c>
      <c r="C137" s="47"/>
      <c r="D137" s="49"/>
      <c r="E137" s="49"/>
      <c r="F137" s="47"/>
      <c r="G137" s="47"/>
      <c r="H137" s="49"/>
      <c r="I137" s="49"/>
      <c r="J137" s="49"/>
      <c r="K137" s="49"/>
      <c r="L137" s="50"/>
      <c r="M137" s="50"/>
      <c r="N137" s="50"/>
      <c r="O137" s="50"/>
      <c r="P137" s="49"/>
      <c r="Q137" s="49"/>
      <c r="R137" s="49"/>
      <c r="S137" s="49"/>
      <c r="T137" s="50"/>
      <c r="U137" s="50"/>
      <c r="V137" s="50"/>
      <c r="W137" s="50"/>
      <c r="X137" s="50"/>
      <c r="Y137" s="50"/>
      <c r="Z137" s="50"/>
      <c r="AA137" s="50"/>
      <c r="AB137" s="49"/>
      <c r="AC137" s="49"/>
      <c r="AD137" s="49"/>
      <c r="AE137" s="49"/>
      <c r="AF137" s="49"/>
      <c r="AG137" s="50"/>
      <c r="AH137" s="50"/>
      <c r="AI137" s="50"/>
      <c r="AJ137" s="50"/>
      <c r="AK137" s="50"/>
      <c r="AL137" s="219" t="s">
        <v>36</v>
      </c>
      <c r="AM137" s="223" t="s">
        <v>36</v>
      </c>
      <c r="AN137" s="220" t="s">
        <v>36</v>
      </c>
      <c r="AO137" s="216" t="s">
        <v>36</v>
      </c>
      <c r="AP137" s="217" t="s">
        <v>36</v>
      </c>
      <c r="AQ137" s="140"/>
      <c r="AR137" s="52"/>
      <c r="AS137" s="197"/>
      <c r="AT137" s="25" t="s">
        <v>72</v>
      </c>
      <c r="AU137" s="25" t="s">
        <v>38</v>
      </c>
      <c r="AV137" s="25">
        <f>COUNTIF($C$120:$AP$141,"BDI")</f>
        <v>0</v>
      </c>
      <c r="AW137" s="177">
        <f t="shared" si="3"/>
        <v>0</v>
      </c>
      <c r="AX137" s="52"/>
      <c r="AY137" s="25" t="s">
        <v>33</v>
      </c>
      <c r="AZ137" s="52"/>
      <c r="BA137" s="52"/>
      <c r="BB137" s="133"/>
    </row>
    <row r="138" spans="2:54" ht="15.5" x14ac:dyDescent="0.35">
      <c r="B138" s="138">
        <v>19</v>
      </c>
      <c r="C138" s="117" t="s">
        <v>78</v>
      </c>
      <c r="D138" s="118" t="s">
        <v>78</v>
      </c>
      <c r="E138" s="119" t="s">
        <v>78</v>
      </c>
      <c r="F138" s="49"/>
      <c r="G138" s="49"/>
      <c r="H138" s="47"/>
      <c r="I138" s="61"/>
      <c r="J138" s="49"/>
      <c r="K138" s="49"/>
      <c r="L138" s="50"/>
      <c r="M138" s="50"/>
      <c r="N138" s="50"/>
      <c r="O138" s="50"/>
      <c r="P138" s="47"/>
      <c r="Q138" s="49"/>
      <c r="R138" s="49"/>
      <c r="S138" s="49"/>
      <c r="T138" s="50"/>
      <c r="U138" s="50"/>
      <c r="V138" s="50"/>
      <c r="W138" s="50"/>
      <c r="X138" s="58"/>
      <c r="Y138" s="58"/>
      <c r="Z138" s="50"/>
      <c r="AA138" s="50"/>
      <c r="AB138" s="49"/>
      <c r="AC138" s="49"/>
      <c r="AD138" s="49"/>
      <c r="AE138" s="49"/>
      <c r="AF138" s="49"/>
      <c r="AG138" s="47"/>
      <c r="AH138" s="47"/>
      <c r="AI138" s="47"/>
      <c r="AJ138" s="50"/>
      <c r="AK138" s="50"/>
      <c r="AL138" s="50"/>
      <c r="AM138" s="219" t="s">
        <v>36</v>
      </c>
      <c r="AN138" s="221" t="s">
        <v>36</v>
      </c>
      <c r="AO138" s="78" t="s">
        <v>84</v>
      </c>
      <c r="AP138" s="79" t="s">
        <v>84</v>
      </c>
      <c r="AQ138" s="140"/>
      <c r="AR138" s="52"/>
      <c r="AS138" s="198"/>
      <c r="AT138" s="25" t="s">
        <v>73</v>
      </c>
      <c r="AU138" s="25" t="s">
        <v>39</v>
      </c>
      <c r="AV138" s="25">
        <f>COUNTIF($C$120:$AP$141,"BA")</f>
        <v>0</v>
      </c>
      <c r="AW138" s="177">
        <f t="shared" si="3"/>
        <v>0</v>
      </c>
      <c r="AX138" s="52"/>
      <c r="AY138" s="25" t="s">
        <v>33</v>
      </c>
      <c r="AZ138" s="52"/>
      <c r="BA138" s="52"/>
      <c r="BB138" s="133"/>
    </row>
    <row r="139" spans="2:54" ht="15.5" x14ac:dyDescent="0.35">
      <c r="B139" s="138">
        <v>20</v>
      </c>
      <c r="C139" s="120" t="s">
        <v>78</v>
      </c>
      <c r="D139" s="121" t="s">
        <v>78</v>
      </c>
      <c r="E139" s="122" t="s">
        <v>78</v>
      </c>
      <c r="F139" s="49"/>
      <c r="G139" s="49"/>
      <c r="H139" s="47"/>
      <c r="I139" s="61"/>
      <c r="J139" s="47"/>
      <c r="K139" s="50"/>
      <c r="L139" s="50"/>
      <c r="M139" s="50"/>
      <c r="N139" s="50"/>
      <c r="O139" s="50"/>
      <c r="P139" s="47"/>
      <c r="Q139" s="49"/>
      <c r="R139" s="49"/>
      <c r="S139" s="49"/>
      <c r="T139" s="50"/>
      <c r="U139" s="50"/>
      <c r="V139" s="50"/>
      <c r="W139" s="50"/>
      <c r="X139" s="58"/>
      <c r="Y139" s="58"/>
      <c r="Z139" s="50"/>
      <c r="AA139" s="50"/>
      <c r="AB139" s="49"/>
      <c r="AC139" s="49"/>
      <c r="AD139" s="49"/>
      <c r="AE139" s="49"/>
      <c r="AF139" s="49"/>
      <c r="AG139" s="47"/>
      <c r="AH139" s="47"/>
      <c r="AI139" s="47"/>
      <c r="AJ139" s="50"/>
      <c r="AK139" s="50"/>
      <c r="AL139" s="50"/>
      <c r="AM139" s="50"/>
      <c r="AN139" s="217" t="s">
        <v>36</v>
      </c>
      <c r="AO139" s="80" t="s">
        <v>84</v>
      </c>
      <c r="AP139" s="81" t="s">
        <v>84</v>
      </c>
      <c r="AQ139" s="140"/>
      <c r="AR139" s="52"/>
      <c r="AS139" s="132"/>
      <c r="AT139" s="52"/>
      <c r="AU139" s="52"/>
      <c r="AV139" s="52"/>
      <c r="AW139" s="133"/>
      <c r="AX139" s="52"/>
      <c r="AY139" s="51"/>
      <c r="AZ139" s="52"/>
      <c r="BA139" s="52"/>
      <c r="BB139" s="133"/>
    </row>
    <row r="140" spans="2:54" ht="16" thickBot="1" x14ac:dyDescent="0.4">
      <c r="B140" s="138">
        <v>21</v>
      </c>
      <c r="C140" s="120" t="s">
        <v>78</v>
      </c>
      <c r="D140" s="121" t="s">
        <v>78</v>
      </c>
      <c r="E140" s="122" t="s">
        <v>78</v>
      </c>
      <c r="F140" s="49"/>
      <c r="G140" s="49"/>
      <c r="H140" s="47"/>
      <c r="I140" s="61"/>
      <c r="J140" s="49"/>
      <c r="K140" s="49"/>
      <c r="L140" s="50"/>
      <c r="M140" s="50"/>
      <c r="N140" s="50"/>
      <c r="O140" s="50"/>
      <c r="P140" s="47"/>
      <c r="Q140" s="49"/>
      <c r="R140" s="49"/>
      <c r="S140" s="49"/>
      <c r="T140" s="50"/>
      <c r="U140" s="50"/>
      <c r="V140" s="50"/>
      <c r="W140" s="50"/>
      <c r="X140" s="58"/>
      <c r="Y140" s="58"/>
      <c r="Z140" s="50"/>
      <c r="AA140" s="50"/>
      <c r="AB140" s="49"/>
      <c r="AC140" s="49"/>
      <c r="AD140" s="49"/>
      <c r="AE140" s="49"/>
      <c r="AF140" s="49"/>
      <c r="AG140" s="47"/>
      <c r="AH140" s="47"/>
      <c r="AI140" s="47"/>
      <c r="AJ140" s="50"/>
      <c r="AK140" s="50"/>
      <c r="AL140" s="50"/>
      <c r="AM140" s="50"/>
      <c r="AN140" s="217" t="s">
        <v>36</v>
      </c>
      <c r="AO140" s="82" t="s">
        <v>84</v>
      </c>
      <c r="AP140" s="81" t="s">
        <v>84</v>
      </c>
      <c r="AQ140" s="140"/>
      <c r="AR140" s="52"/>
      <c r="AS140" s="199"/>
      <c r="AT140" s="152"/>
      <c r="AU140" s="200" t="s">
        <v>53</v>
      </c>
      <c r="AV140" s="152">
        <f>SUM(AV118:AV138)</f>
        <v>187</v>
      </c>
      <c r="AW140" s="153"/>
      <c r="AX140" s="52"/>
      <c r="AY140" s="51"/>
      <c r="AZ140" s="52"/>
      <c r="BA140" s="52"/>
      <c r="BB140" s="133"/>
    </row>
    <row r="141" spans="2:54" ht="12.5" x14ac:dyDescent="0.25">
      <c r="B141" s="138">
        <v>22</v>
      </c>
      <c r="C141" s="212" t="s">
        <v>41</v>
      </c>
      <c r="D141" s="96" t="s">
        <v>41</v>
      </c>
      <c r="E141" s="96" t="s">
        <v>41</v>
      </c>
      <c r="F141" s="96" t="s">
        <v>41</v>
      </c>
      <c r="G141" s="96" t="s">
        <v>41</v>
      </c>
      <c r="H141" s="96" t="s">
        <v>41</v>
      </c>
      <c r="I141" s="96" t="s">
        <v>41</v>
      </c>
      <c r="J141" s="96" t="s">
        <v>41</v>
      </c>
      <c r="K141" s="96" t="s">
        <v>41</v>
      </c>
      <c r="L141" s="96" t="s">
        <v>41</v>
      </c>
      <c r="M141" s="96" t="s">
        <v>41</v>
      </c>
      <c r="N141" s="96" t="s">
        <v>41</v>
      </c>
      <c r="O141" s="96" t="s">
        <v>41</v>
      </c>
      <c r="P141" s="96" t="s">
        <v>41</v>
      </c>
      <c r="Q141" s="96" t="s">
        <v>41</v>
      </c>
      <c r="R141" s="96" t="s">
        <v>41</v>
      </c>
      <c r="S141" s="96" t="s">
        <v>41</v>
      </c>
      <c r="T141" s="96" t="s">
        <v>41</v>
      </c>
      <c r="U141" s="96" t="s">
        <v>41</v>
      </c>
      <c r="V141" s="96" t="s">
        <v>41</v>
      </c>
      <c r="W141" s="96" t="s">
        <v>41</v>
      </c>
      <c r="X141" s="96" t="s">
        <v>41</v>
      </c>
      <c r="Y141" s="96" t="s">
        <v>41</v>
      </c>
      <c r="Z141" s="96" t="s">
        <v>41</v>
      </c>
      <c r="AA141" s="96" t="s">
        <v>41</v>
      </c>
      <c r="AB141" s="96" t="s">
        <v>41</v>
      </c>
      <c r="AC141" s="96" t="s">
        <v>41</v>
      </c>
      <c r="AD141" s="96" t="s">
        <v>41</v>
      </c>
      <c r="AE141" s="96" t="s">
        <v>41</v>
      </c>
      <c r="AF141" s="96" t="s">
        <v>41</v>
      </c>
      <c r="AG141" s="96" t="s">
        <v>41</v>
      </c>
      <c r="AH141" s="96" t="s">
        <v>41</v>
      </c>
      <c r="AI141" s="96" t="s">
        <v>41</v>
      </c>
      <c r="AJ141" s="96" t="s">
        <v>41</v>
      </c>
      <c r="AK141" s="96" t="s">
        <v>41</v>
      </c>
      <c r="AL141" s="96" t="s">
        <v>41</v>
      </c>
      <c r="AM141" s="96" t="s">
        <v>41</v>
      </c>
      <c r="AN141" s="96" t="s">
        <v>41</v>
      </c>
      <c r="AO141" s="95" t="s">
        <v>41</v>
      </c>
      <c r="AP141" s="59" t="s">
        <v>41</v>
      </c>
      <c r="AQ141" s="140"/>
      <c r="AR141" s="52"/>
      <c r="AS141" s="52"/>
      <c r="AT141" s="52"/>
      <c r="AU141" s="52"/>
      <c r="AV141" s="52"/>
      <c r="AW141" s="52"/>
      <c r="AX141" s="52"/>
      <c r="AY141" s="52"/>
      <c r="AZ141" s="52"/>
      <c r="BA141" s="52"/>
      <c r="BB141" s="133"/>
    </row>
    <row r="142" spans="2:54" ht="13" x14ac:dyDescent="0.3">
      <c r="B142" s="203"/>
      <c r="C142" s="204"/>
      <c r="D142" s="204"/>
      <c r="E142" s="204"/>
      <c r="F142" s="204"/>
      <c r="G142" s="204"/>
      <c r="H142" s="204"/>
      <c r="I142" s="204"/>
      <c r="J142" s="204"/>
      <c r="K142" s="204"/>
      <c r="L142" s="204"/>
      <c r="M142" s="204"/>
      <c r="N142" s="204"/>
      <c r="O142" s="204"/>
      <c r="P142" s="204"/>
      <c r="Q142" s="204"/>
      <c r="R142" s="204"/>
      <c r="S142" s="204"/>
      <c r="T142" s="204"/>
      <c r="U142" s="204"/>
      <c r="V142" s="204"/>
      <c r="W142" s="204"/>
      <c r="X142" s="204"/>
      <c r="Y142" s="204"/>
      <c r="Z142" s="204"/>
      <c r="AA142" s="204"/>
      <c r="AB142" s="204"/>
      <c r="AC142" s="204"/>
      <c r="AD142" s="204"/>
      <c r="AE142" s="204"/>
      <c r="AF142" s="204"/>
      <c r="AG142" s="204"/>
      <c r="AH142" s="204"/>
      <c r="AI142" s="204"/>
      <c r="AJ142" s="204"/>
      <c r="AK142" s="204"/>
      <c r="AL142" s="204"/>
      <c r="AM142" s="204"/>
      <c r="AN142" s="204"/>
      <c r="AO142" s="204"/>
      <c r="AP142" s="204"/>
      <c r="AQ142" s="204"/>
      <c r="AR142" s="52"/>
      <c r="AS142" s="52"/>
      <c r="AT142" s="52"/>
      <c r="AU142" s="52"/>
      <c r="AV142" s="52"/>
      <c r="AW142" s="52"/>
      <c r="AX142" s="31"/>
      <c r="AY142" s="23" t="s">
        <v>54</v>
      </c>
      <c r="AZ142" s="23" t="s">
        <v>55</v>
      </c>
      <c r="BA142" s="25" t="s">
        <v>28</v>
      </c>
      <c r="BB142" s="133"/>
    </row>
    <row r="143" spans="2:54" ht="12.5" x14ac:dyDescent="0.25">
      <c r="B143" s="132"/>
      <c r="C143" s="143"/>
      <c r="D143" s="143"/>
      <c r="E143" s="143"/>
      <c r="F143" s="143"/>
      <c r="G143" s="143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  <c r="X143" s="143"/>
      <c r="Y143" s="143"/>
      <c r="Z143" s="143"/>
      <c r="AA143" s="143"/>
      <c r="AB143" s="143"/>
      <c r="AC143" s="143"/>
      <c r="AD143" s="143"/>
      <c r="AE143" s="143"/>
      <c r="AF143" s="143"/>
      <c r="AG143" s="143"/>
      <c r="AH143" s="143"/>
      <c r="AI143" s="52"/>
      <c r="AJ143" s="52"/>
      <c r="AK143" s="52"/>
      <c r="AL143" s="52"/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2"/>
      <c r="AX143" s="39" t="s">
        <v>56</v>
      </c>
      <c r="AY143" s="25" t="s">
        <v>40</v>
      </c>
      <c r="AZ143" s="31">
        <f>SUM(AV120)</f>
        <v>52</v>
      </c>
      <c r="BA143" s="31">
        <f>(AZ143/$AV$28)*100</f>
        <v>31.325301204819279</v>
      </c>
      <c r="BB143" s="133"/>
    </row>
    <row r="144" spans="2:54" ht="12.5" x14ac:dyDescent="0.25">
      <c r="B144" s="144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2"/>
      <c r="AL144" s="52"/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2"/>
      <c r="AX144" s="39" t="s">
        <v>57</v>
      </c>
      <c r="AY144" s="25" t="s">
        <v>58</v>
      </c>
      <c r="AZ144" s="31">
        <f>SUM(AV121:AV128)</f>
        <v>67</v>
      </c>
      <c r="BA144" s="31">
        <f>(AZ144/$AV$28)*100</f>
        <v>40.361445783132531</v>
      </c>
      <c r="BB144" s="133"/>
    </row>
    <row r="145" spans="2:54" ht="12.5" x14ac:dyDescent="0.25">
      <c r="B145" s="13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2"/>
      <c r="AL145" s="52"/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2"/>
      <c r="AX145" s="39" t="s">
        <v>59</v>
      </c>
      <c r="AY145" s="25" t="s">
        <v>60</v>
      </c>
      <c r="AZ145" s="31">
        <f>SUM(AV133:AV138)</f>
        <v>26</v>
      </c>
      <c r="BA145" s="31">
        <f t="shared" ref="BA145:BA146" si="4">(AZ145/$AV$28)*100</f>
        <v>15.66265060240964</v>
      </c>
      <c r="BB145" s="133"/>
    </row>
    <row r="146" spans="2:54" ht="12.5" x14ac:dyDescent="0.25">
      <c r="B146" s="145"/>
      <c r="C146" s="143"/>
      <c r="D146" s="143"/>
      <c r="E146" s="143"/>
      <c r="F146" s="143"/>
      <c r="G146" s="143"/>
      <c r="H146" s="143"/>
      <c r="I146" s="143"/>
      <c r="J146" s="143"/>
      <c r="K146" s="143"/>
      <c r="L146" s="143"/>
      <c r="M146" s="143"/>
      <c r="N146" s="143"/>
      <c r="O146" s="143"/>
      <c r="P146" s="52"/>
      <c r="Q146" s="143"/>
      <c r="R146" s="143"/>
      <c r="S146" s="143"/>
      <c r="T146" s="143"/>
      <c r="U146" s="143"/>
      <c r="V146" s="143"/>
      <c r="W146" s="143"/>
      <c r="X146" s="143"/>
      <c r="Y146" s="143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2"/>
      <c r="AL146" s="52"/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2"/>
      <c r="AX146" s="39" t="s">
        <v>61</v>
      </c>
      <c r="AY146" s="25" t="s">
        <v>62</v>
      </c>
      <c r="AZ146" s="31">
        <f>SUM(AV129:AV132)</f>
        <v>18</v>
      </c>
      <c r="BA146" s="31">
        <f t="shared" si="4"/>
        <v>10.843373493975903</v>
      </c>
      <c r="BB146" s="133"/>
    </row>
    <row r="147" spans="2:54" ht="12.5" x14ac:dyDescent="0.25">
      <c r="B147" s="145"/>
      <c r="C147" s="143"/>
      <c r="D147" s="143"/>
      <c r="E147" s="143"/>
      <c r="F147" s="143"/>
      <c r="G147" s="146"/>
      <c r="H147" s="143"/>
      <c r="I147" s="143"/>
      <c r="J147" s="146"/>
      <c r="K147" s="143"/>
      <c r="L147" s="143"/>
      <c r="M147" s="146"/>
      <c r="N147" s="143"/>
      <c r="O147" s="143"/>
      <c r="P147" s="52"/>
      <c r="Q147" s="143"/>
      <c r="R147" s="143"/>
      <c r="S147" s="143"/>
      <c r="T147" s="143"/>
      <c r="U147" s="143"/>
      <c r="V147" s="143"/>
      <c r="W147" s="143"/>
      <c r="X147" s="143"/>
      <c r="Y147" s="143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2"/>
      <c r="AL147" s="52"/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2"/>
      <c r="AX147" s="147"/>
      <c r="AY147" s="52"/>
      <c r="AZ147" s="52"/>
      <c r="BA147" s="52"/>
      <c r="BB147" s="133"/>
    </row>
    <row r="148" spans="2:54" ht="12.5" x14ac:dyDescent="0.25">
      <c r="B148" s="148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52"/>
      <c r="AJ148" s="52"/>
      <c r="AK148" s="52"/>
      <c r="AL148" s="52"/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2"/>
      <c r="AX148" s="52"/>
      <c r="AY148" s="52"/>
      <c r="AZ148" s="52"/>
      <c r="BA148" s="52"/>
      <c r="BB148" s="133"/>
    </row>
    <row r="149" spans="2:54" ht="12.5" x14ac:dyDescent="0.25">
      <c r="B149" s="149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7"/>
      <c r="AI149" s="52"/>
      <c r="AJ149" s="52"/>
      <c r="AK149" s="52"/>
      <c r="AL149" s="52"/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2"/>
      <c r="AX149" s="52"/>
      <c r="AY149" s="52"/>
      <c r="AZ149" s="52"/>
      <c r="BA149" s="52"/>
      <c r="BB149" s="133"/>
    </row>
    <row r="150" spans="2:54" ht="12.5" x14ac:dyDescent="0.25">
      <c r="B150" s="137"/>
      <c r="C150" s="125"/>
      <c r="D150" s="125"/>
      <c r="E150" s="125"/>
      <c r="F150" s="125"/>
      <c r="G150" s="125"/>
      <c r="H150" s="125"/>
      <c r="I150" s="125"/>
      <c r="J150" s="125"/>
      <c r="K150" s="125"/>
      <c r="L150" s="125"/>
      <c r="M150" s="125"/>
      <c r="N150" s="125"/>
      <c r="O150" s="125"/>
      <c r="P150" s="125"/>
      <c r="Q150" s="18"/>
      <c r="R150" s="49"/>
      <c r="S150" s="47"/>
      <c r="T150" s="49"/>
      <c r="U150" s="47"/>
      <c r="V150" s="47"/>
      <c r="W150" s="47"/>
      <c r="X150" s="49"/>
      <c r="Y150" s="49"/>
      <c r="Z150" s="49"/>
      <c r="AA150" s="49"/>
      <c r="AB150" s="47"/>
      <c r="AC150" s="47"/>
      <c r="AD150" s="47"/>
      <c r="AE150" s="47"/>
      <c r="AF150" s="47"/>
      <c r="AG150" s="49"/>
      <c r="AH150" s="47"/>
      <c r="AI150" s="52"/>
      <c r="AJ150" s="52"/>
      <c r="AK150" s="52"/>
      <c r="AL150" s="52"/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2"/>
      <c r="AX150" s="52"/>
      <c r="AY150" s="52"/>
      <c r="AZ150" s="52"/>
      <c r="BA150" s="52"/>
      <c r="BB150" s="133"/>
    </row>
    <row r="151" spans="2:54" ht="12.5" x14ac:dyDescent="0.25">
      <c r="B151" s="137"/>
      <c r="C151" s="125"/>
      <c r="D151" s="125"/>
      <c r="E151" s="125"/>
      <c r="F151" s="125"/>
      <c r="G151" s="125"/>
      <c r="H151" s="125"/>
      <c r="I151" s="125"/>
      <c r="J151" s="125"/>
      <c r="K151" s="125"/>
      <c r="L151" s="125"/>
      <c r="M151" s="125"/>
      <c r="N151" s="125"/>
      <c r="O151" s="125"/>
      <c r="P151" s="125"/>
      <c r="Q151" s="18"/>
      <c r="R151" s="49"/>
      <c r="S151" s="47"/>
      <c r="T151" s="49"/>
      <c r="U151" s="49"/>
      <c r="V151" s="47"/>
      <c r="W151" s="47"/>
      <c r="X151" s="49"/>
      <c r="Y151" s="49"/>
      <c r="Z151" s="49"/>
      <c r="AA151" s="49"/>
      <c r="AB151" s="47"/>
      <c r="AC151" s="47"/>
      <c r="AD151" s="47"/>
      <c r="AE151" s="47"/>
      <c r="AF151" s="47"/>
      <c r="AG151" s="49"/>
      <c r="AH151" s="47"/>
      <c r="AI151" s="52"/>
      <c r="AJ151" s="52"/>
      <c r="AK151" s="52"/>
      <c r="AL151" s="52"/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2"/>
      <c r="AX151" s="52"/>
      <c r="AY151" s="52"/>
      <c r="AZ151" s="52"/>
      <c r="BA151" s="52"/>
      <c r="BB151" s="133"/>
    </row>
    <row r="152" spans="2:54" ht="12.5" x14ac:dyDescent="0.25">
      <c r="B152" s="137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7"/>
      <c r="AI152" s="52"/>
      <c r="AJ152" s="52"/>
      <c r="AK152" s="52"/>
      <c r="AL152" s="52"/>
      <c r="AM152" s="52"/>
      <c r="AN152" s="52"/>
      <c r="AO152" s="52"/>
      <c r="AP152" s="52"/>
      <c r="AQ152" s="52"/>
      <c r="AR152" s="52"/>
      <c r="AS152" s="52"/>
      <c r="AT152" s="52"/>
      <c r="AU152" s="52"/>
      <c r="AV152" s="52"/>
      <c r="AW152" s="52"/>
      <c r="AX152" s="52"/>
      <c r="AY152" s="52"/>
      <c r="AZ152" s="52"/>
      <c r="BA152" s="52"/>
      <c r="BB152" s="133"/>
    </row>
    <row r="153" spans="2:54" ht="12.5" x14ac:dyDescent="0.25">
      <c r="B153" s="149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7"/>
      <c r="AI153" s="52"/>
      <c r="AJ153" s="52"/>
      <c r="AK153" s="52"/>
      <c r="AL153" s="52"/>
      <c r="AM153" s="52"/>
      <c r="AN153" s="52"/>
      <c r="AO153" s="52"/>
      <c r="AP153" s="52"/>
      <c r="AQ153" s="52"/>
      <c r="AR153" s="52"/>
      <c r="AS153" s="52"/>
      <c r="AT153" s="52"/>
      <c r="AU153" s="52"/>
      <c r="AV153" s="52"/>
      <c r="AW153" s="52"/>
      <c r="AX153" s="52"/>
      <c r="AY153" s="52"/>
      <c r="AZ153" s="52"/>
      <c r="BA153" s="52"/>
      <c r="BB153" s="133"/>
    </row>
    <row r="154" spans="2:54" ht="12.5" x14ac:dyDescent="0.25">
      <c r="B154" s="137"/>
      <c r="C154" s="125"/>
      <c r="D154" s="125"/>
      <c r="E154" s="125"/>
      <c r="F154" s="125"/>
      <c r="G154" s="125"/>
      <c r="H154" s="125"/>
      <c r="I154" s="125"/>
      <c r="J154" s="125"/>
      <c r="K154" s="125"/>
      <c r="L154" s="125"/>
      <c r="M154" s="125"/>
      <c r="N154" s="125"/>
      <c r="O154" s="125"/>
      <c r="P154" s="125"/>
      <c r="Q154" s="18"/>
      <c r="R154" s="49"/>
      <c r="S154" s="49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7"/>
      <c r="AG154" s="49"/>
      <c r="AH154" s="47"/>
      <c r="AI154" s="52"/>
      <c r="AJ154" s="52"/>
      <c r="AK154" s="52"/>
      <c r="AL154" s="52"/>
      <c r="AM154" s="52"/>
      <c r="AN154" s="52"/>
      <c r="AO154" s="52"/>
      <c r="AP154" s="52"/>
      <c r="AQ154" s="52"/>
      <c r="AR154" s="52"/>
      <c r="AS154" s="52"/>
      <c r="AT154" s="52"/>
      <c r="AU154" s="52"/>
      <c r="AV154" s="52"/>
      <c r="AW154" s="52"/>
      <c r="AX154" s="52"/>
      <c r="AY154" s="52"/>
      <c r="AZ154" s="52"/>
      <c r="BA154" s="52"/>
      <c r="BB154" s="133"/>
    </row>
    <row r="155" spans="2:54" ht="12.5" x14ac:dyDescent="0.25">
      <c r="B155" s="137"/>
      <c r="C155" s="125"/>
      <c r="D155" s="125"/>
      <c r="E155" s="125"/>
      <c r="F155" s="125"/>
      <c r="G155" s="125"/>
      <c r="H155" s="125"/>
      <c r="I155" s="125"/>
      <c r="J155" s="125"/>
      <c r="K155" s="125"/>
      <c r="L155" s="125"/>
      <c r="M155" s="125"/>
      <c r="N155" s="125"/>
      <c r="O155" s="125"/>
      <c r="P155" s="125"/>
      <c r="Q155" s="18"/>
      <c r="R155" s="49"/>
      <c r="S155" s="47"/>
      <c r="T155" s="47"/>
      <c r="U155" s="47"/>
      <c r="V155" s="47"/>
      <c r="W155" s="47"/>
      <c r="X155" s="47"/>
      <c r="Y155" s="49"/>
      <c r="Z155" s="47"/>
      <c r="AA155" s="47"/>
      <c r="AB155" s="47"/>
      <c r="AC155" s="47"/>
      <c r="AD155" s="47"/>
      <c r="AE155" s="47"/>
      <c r="AF155" s="49"/>
      <c r="AG155" s="49"/>
      <c r="AH155" s="47"/>
      <c r="AI155" s="52"/>
      <c r="AJ155" s="52"/>
      <c r="AK155" s="52"/>
      <c r="AL155" s="52"/>
      <c r="AM155" s="52"/>
      <c r="AN155" s="52"/>
      <c r="AO155" s="52"/>
      <c r="AP155" s="52"/>
      <c r="AQ155" s="52"/>
      <c r="AR155" s="52"/>
      <c r="AS155" s="52"/>
      <c r="AT155" s="52"/>
      <c r="AU155" s="52"/>
      <c r="AV155" s="52"/>
      <c r="AW155" s="52"/>
      <c r="AX155" s="52"/>
      <c r="AY155" s="52"/>
      <c r="AZ155" s="52"/>
      <c r="BA155" s="52"/>
      <c r="BB155" s="133"/>
    </row>
    <row r="156" spans="2:54" ht="12.5" x14ac:dyDescent="0.25">
      <c r="B156" s="137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49"/>
      <c r="S156" s="49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7"/>
      <c r="AI156" s="52"/>
      <c r="AJ156" s="52"/>
      <c r="AK156" s="52"/>
      <c r="AL156" s="52"/>
      <c r="AM156" s="52"/>
      <c r="AN156" s="52"/>
      <c r="AO156" s="52"/>
      <c r="AP156" s="52"/>
      <c r="AQ156" s="52"/>
      <c r="AR156" s="52"/>
      <c r="AS156" s="52"/>
      <c r="AT156" s="52"/>
      <c r="AU156" s="52"/>
      <c r="AV156" s="52"/>
      <c r="AW156" s="52"/>
      <c r="AX156" s="52"/>
      <c r="AY156" s="52"/>
      <c r="AZ156" s="52"/>
      <c r="BA156" s="52"/>
      <c r="BB156" s="133"/>
    </row>
    <row r="157" spans="2:54" ht="12.5" x14ac:dyDescent="0.25">
      <c r="B157" s="149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7"/>
      <c r="AI157" s="52"/>
      <c r="AJ157" s="52"/>
      <c r="AK157" s="52"/>
      <c r="AL157" s="52"/>
      <c r="AM157" s="52"/>
      <c r="AN157" s="52"/>
      <c r="AO157" s="52"/>
      <c r="AP157" s="52"/>
      <c r="AQ157" s="52"/>
      <c r="AR157" s="52"/>
      <c r="AS157" s="52"/>
      <c r="AT157" s="52"/>
      <c r="AU157" s="52"/>
      <c r="AV157" s="52"/>
      <c r="AW157" s="52"/>
      <c r="AX157" s="52"/>
      <c r="AY157" s="52"/>
      <c r="AZ157" s="52"/>
      <c r="BA157" s="52"/>
      <c r="BB157" s="133"/>
    </row>
    <row r="158" spans="2:54" ht="12.5" x14ac:dyDescent="0.25">
      <c r="B158" s="137"/>
      <c r="C158" s="125"/>
      <c r="D158" s="125"/>
      <c r="E158" s="125"/>
      <c r="F158" s="125"/>
      <c r="G158" s="125"/>
      <c r="H158" s="125"/>
      <c r="I158" s="125"/>
      <c r="J158" s="125"/>
      <c r="K158" s="125"/>
      <c r="L158" s="125"/>
      <c r="M158" s="125"/>
      <c r="N158" s="125"/>
      <c r="O158" s="125"/>
      <c r="P158" s="125"/>
      <c r="Q158" s="18"/>
      <c r="R158" s="49"/>
      <c r="S158" s="47"/>
      <c r="T158" s="47"/>
      <c r="U158" s="47"/>
      <c r="V158" s="47"/>
      <c r="W158" s="49"/>
      <c r="X158" s="49"/>
      <c r="Y158" s="49"/>
      <c r="Z158" s="47"/>
      <c r="AA158" s="47"/>
      <c r="AB158" s="47"/>
      <c r="AC158" s="47"/>
      <c r="AD158" s="47"/>
      <c r="AE158" s="47"/>
      <c r="AF158" s="47"/>
      <c r="AG158" s="49"/>
      <c r="AH158" s="47"/>
      <c r="AI158" s="52"/>
      <c r="AJ158" s="52"/>
      <c r="AK158" s="52"/>
      <c r="AL158" s="52"/>
      <c r="AM158" s="52"/>
      <c r="AN158" s="52"/>
      <c r="AO158" s="52"/>
      <c r="AP158" s="52"/>
      <c r="AQ158" s="52"/>
      <c r="AR158" s="52"/>
      <c r="AS158" s="52"/>
      <c r="AT158" s="52"/>
      <c r="AU158" s="52"/>
      <c r="AV158" s="52"/>
      <c r="AW158" s="52"/>
      <c r="AX158" s="52"/>
      <c r="AY158" s="52"/>
      <c r="AZ158" s="52"/>
      <c r="BA158" s="52"/>
      <c r="BB158" s="133"/>
    </row>
    <row r="159" spans="2:54" ht="12.5" x14ac:dyDescent="0.25">
      <c r="B159" s="137"/>
      <c r="C159" s="125"/>
      <c r="D159" s="125"/>
      <c r="E159" s="125"/>
      <c r="F159" s="125"/>
      <c r="G159" s="125"/>
      <c r="H159" s="125"/>
      <c r="I159" s="125"/>
      <c r="J159" s="125"/>
      <c r="K159" s="125"/>
      <c r="L159" s="125"/>
      <c r="M159" s="125"/>
      <c r="N159" s="125"/>
      <c r="O159" s="125"/>
      <c r="P159" s="125"/>
      <c r="Q159" s="18"/>
      <c r="R159" s="49"/>
      <c r="S159" s="47"/>
      <c r="T159" s="47"/>
      <c r="U159" s="49"/>
      <c r="V159" s="47"/>
      <c r="W159" s="49"/>
      <c r="X159" s="49"/>
      <c r="Y159" s="49"/>
      <c r="Z159" s="47"/>
      <c r="AA159" s="47"/>
      <c r="AB159" s="47"/>
      <c r="AC159" s="47"/>
      <c r="AD159" s="47"/>
      <c r="AE159" s="47"/>
      <c r="AF159" s="47"/>
      <c r="AG159" s="49"/>
      <c r="AH159" s="47"/>
      <c r="AI159" s="52"/>
      <c r="AJ159" s="52"/>
      <c r="AK159" s="52"/>
      <c r="AL159" s="52"/>
      <c r="AM159" s="52"/>
      <c r="AN159" s="52"/>
      <c r="AO159" s="52"/>
      <c r="AP159" s="52"/>
      <c r="AQ159" s="52"/>
      <c r="AR159" s="52"/>
      <c r="AS159" s="52"/>
      <c r="AT159" s="52"/>
      <c r="AU159" s="52"/>
      <c r="AV159" s="52"/>
      <c r="AW159" s="52"/>
      <c r="AX159" s="52"/>
      <c r="AY159" s="52"/>
      <c r="AZ159" s="52"/>
      <c r="BA159" s="52"/>
      <c r="BB159" s="133"/>
    </row>
    <row r="160" spans="2:54" ht="12.5" x14ac:dyDescent="0.25">
      <c r="B160" s="137"/>
      <c r="C160" s="125"/>
      <c r="D160" s="125"/>
      <c r="E160" s="125"/>
      <c r="F160" s="125"/>
      <c r="G160" s="125"/>
      <c r="H160" s="125"/>
      <c r="I160" s="125"/>
      <c r="J160" s="125"/>
      <c r="K160" s="125"/>
      <c r="L160" s="125"/>
      <c r="M160" s="125"/>
      <c r="N160" s="125"/>
      <c r="O160" s="125"/>
      <c r="P160" s="125"/>
      <c r="Q160" s="18"/>
      <c r="R160" s="49"/>
      <c r="S160" s="47"/>
      <c r="T160" s="49"/>
      <c r="U160" s="47"/>
      <c r="V160" s="49"/>
      <c r="W160" s="49"/>
      <c r="X160" s="49"/>
      <c r="Y160" s="49"/>
      <c r="Z160" s="49"/>
      <c r="AA160" s="47"/>
      <c r="AB160" s="47"/>
      <c r="AC160" s="47"/>
      <c r="AD160" s="47"/>
      <c r="AE160" s="47"/>
      <c r="AF160" s="47"/>
      <c r="AG160" s="49"/>
      <c r="AH160" s="47"/>
      <c r="AI160" s="52"/>
      <c r="AJ160" s="52"/>
      <c r="AK160" s="52"/>
      <c r="AL160" s="52"/>
      <c r="AM160" s="52"/>
      <c r="AN160" s="52"/>
      <c r="AO160" s="52"/>
      <c r="AP160" s="52"/>
      <c r="AQ160" s="52"/>
      <c r="AR160" s="52"/>
      <c r="AS160" s="52"/>
      <c r="AT160" s="52"/>
      <c r="AU160" s="52"/>
      <c r="AV160" s="52"/>
      <c r="AW160" s="52"/>
      <c r="AX160" s="52"/>
      <c r="AY160" s="52"/>
      <c r="AZ160" s="52"/>
      <c r="BA160" s="52"/>
      <c r="BB160" s="133"/>
    </row>
    <row r="161" spans="2:54" ht="12.5" x14ac:dyDescent="0.25">
      <c r="B161" s="137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49"/>
      <c r="S161" s="52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7"/>
      <c r="AI161" s="52"/>
      <c r="AJ161" s="52"/>
      <c r="AK161" s="52"/>
      <c r="AL161" s="52"/>
      <c r="AM161" s="52"/>
      <c r="AN161" s="52"/>
      <c r="AO161" s="52"/>
      <c r="AP161" s="52"/>
      <c r="AQ161" s="52"/>
      <c r="AR161" s="52"/>
      <c r="AS161" s="52"/>
      <c r="AT161" s="52"/>
      <c r="AU161" s="52"/>
      <c r="AV161" s="52"/>
      <c r="AW161" s="52"/>
      <c r="AX161" s="52"/>
      <c r="AY161" s="52"/>
      <c r="AZ161" s="52"/>
      <c r="BA161" s="52"/>
      <c r="BB161" s="133"/>
    </row>
    <row r="162" spans="2:54" ht="12.5" x14ac:dyDescent="0.25">
      <c r="B162" s="149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49"/>
      <c r="S162" s="49"/>
      <c r="T162" s="47"/>
      <c r="U162" s="47"/>
      <c r="V162" s="47"/>
      <c r="W162" s="47"/>
      <c r="X162" s="47"/>
      <c r="Y162" s="47"/>
      <c r="Z162" s="49"/>
      <c r="AA162" s="49"/>
      <c r="AB162" s="49"/>
      <c r="AC162" s="49"/>
      <c r="AD162" s="49"/>
      <c r="AE162" s="49"/>
      <c r="AF162" s="49"/>
      <c r="AG162" s="49"/>
      <c r="AH162" s="47"/>
      <c r="AI162" s="52"/>
      <c r="AJ162" s="52"/>
      <c r="AK162" s="52"/>
      <c r="AL162" s="52"/>
      <c r="AM162" s="52"/>
      <c r="AN162" s="52"/>
      <c r="AO162" s="52"/>
      <c r="AP162" s="52"/>
      <c r="AQ162" s="52"/>
      <c r="AR162" s="52"/>
      <c r="AS162" s="52"/>
      <c r="AT162" s="52"/>
      <c r="AU162" s="52"/>
      <c r="AV162" s="52"/>
      <c r="AW162" s="52"/>
      <c r="AX162" s="52"/>
      <c r="AY162" s="52"/>
      <c r="AZ162" s="52"/>
      <c r="BA162" s="52"/>
      <c r="BB162" s="133"/>
    </row>
    <row r="163" spans="2:54" ht="12.5" x14ac:dyDescent="0.25">
      <c r="B163" s="137"/>
      <c r="C163" s="125"/>
      <c r="D163" s="125"/>
      <c r="E163" s="125"/>
      <c r="F163" s="125"/>
      <c r="G163" s="125"/>
      <c r="H163" s="125"/>
      <c r="I163" s="125"/>
      <c r="J163" s="125"/>
      <c r="K163" s="125"/>
      <c r="L163" s="125"/>
      <c r="M163" s="125"/>
      <c r="N163" s="125"/>
      <c r="O163" s="125"/>
      <c r="P163" s="125"/>
      <c r="Q163" s="18"/>
      <c r="R163" s="47"/>
      <c r="S163" s="47"/>
      <c r="T163" s="49"/>
      <c r="U163" s="49"/>
      <c r="V163" s="49"/>
      <c r="W163" s="49"/>
      <c r="X163" s="49"/>
      <c r="Y163" s="47"/>
      <c r="Z163" s="47"/>
      <c r="AA163" s="47"/>
      <c r="AB163" s="47"/>
      <c r="AC163" s="47"/>
      <c r="AD163" s="47"/>
      <c r="AE163" s="47"/>
      <c r="AF163" s="47"/>
      <c r="AG163" s="49"/>
      <c r="AH163" s="47"/>
      <c r="AI163" s="52"/>
      <c r="AJ163" s="52"/>
      <c r="AK163" s="52"/>
      <c r="AL163" s="52"/>
      <c r="AM163" s="52"/>
      <c r="AN163" s="52"/>
      <c r="AO163" s="52"/>
      <c r="AP163" s="52"/>
      <c r="AQ163" s="52"/>
      <c r="AR163" s="52"/>
      <c r="AS163" s="52"/>
      <c r="AT163" s="52"/>
      <c r="AU163" s="52"/>
      <c r="AV163" s="52"/>
      <c r="AW163" s="52"/>
      <c r="AX163" s="52"/>
      <c r="AY163" s="52"/>
      <c r="AZ163" s="52"/>
      <c r="BA163" s="52"/>
      <c r="BB163" s="133"/>
    </row>
    <row r="164" spans="2:54" ht="12.5" x14ac:dyDescent="0.25">
      <c r="B164" s="137"/>
      <c r="C164" s="125"/>
      <c r="D164" s="125"/>
      <c r="E164" s="125"/>
      <c r="F164" s="125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8"/>
      <c r="R164" s="47"/>
      <c r="S164" s="47"/>
      <c r="T164" s="47"/>
      <c r="U164" s="47"/>
      <c r="V164" s="49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9"/>
      <c r="AH164" s="47"/>
      <c r="AI164" s="52"/>
      <c r="AJ164" s="52"/>
      <c r="AK164" s="52"/>
      <c r="AL164" s="52"/>
      <c r="AM164" s="52"/>
      <c r="AN164" s="52"/>
      <c r="AO164" s="52"/>
      <c r="AP164" s="52"/>
      <c r="AQ164" s="52"/>
      <c r="AR164" s="52"/>
      <c r="AS164" s="52"/>
      <c r="AT164" s="52"/>
      <c r="AU164" s="52"/>
      <c r="AV164" s="52"/>
      <c r="AW164" s="52"/>
      <c r="AX164" s="52"/>
      <c r="AY164" s="52"/>
      <c r="AZ164" s="52"/>
      <c r="BA164" s="52"/>
      <c r="BB164" s="133"/>
    </row>
    <row r="165" spans="2:54" ht="12.5" x14ac:dyDescent="0.25">
      <c r="B165" s="137"/>
      <c r="C165" s="125"/>
      <c r="D165" s="125"/>
      <c r="E165" s="125"/>
      <c r="F165" s="125"/>
      <c r="G165" s="125"/>
      <c r="H165" s="125"/>
      <c r="I165" s="125"/>
      <c r="J165" s="125"/>
      <c r="K165" s="125"/>
      <c r="L165" s="125"/>
      <c r="M165" s="125"/>
      <c r="N165" s="125"/>
      <c r="O165" s="125"/>
      <c r="P165" s="125"/>
      <c r="Q165" s="18"/>
      <c r="R165" s="47"/>
      <c r="S165" s="47"/>
      <c r="T165" s="47"/>
      <c r="U165" s="47"/>
      <c r="V165" s="49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9"/>
      <c r="AH165" s="47"/>
      <c r="AI165" s="52"/>
      <c r="AJ165" s="52"/>
      <c r="AK165" s="52"/>
      <c r="AL165" s="52"/>
      <c r="AM165" s="52"/>
      <c r="AN165" s="52"/>
      <c r="AO165" s="52"/>
      <c r="AP165" s="52"/>
      <c r="AQ165" s="52"/>
      <c r="AR165" s="52"/>
      <c r="AS165" s="52"/>
      <c r="AT165" s="52"/>
      <c r="AU165" s="52"/>
      <c r="AV165" s="52"/>
      <c r="AW165" s="52"/>
      <c r="AX165" s="52"/>
      <c r="AY165" s="52"/>
      <c r="AZ165" s="52"/>
      <c r="BA165" s="52"/>
      <c r="BB165" s="133"/>
    </row>
    <row r="166" spans="2:54" ht="12.5" x14ac:dyDescent="0.25">
      <c r="B166" s="137"/>
      <c r="C166" s="125"/>
      <c r="D166" s="125"/>
      <c r="E166" s="125"/>
      <c r="F166" s="125"/>
      <c r="G166" s="125"/>
      <c r="H166" s="125"/>
      <c r="I166" s="125"/>
      <c r="J166" s="125"/>
      <c r="K166" s="125"/>
      <c r="L166" s="125"/>
      <c r="M166" s="125"/>
      <c r="N166" s="125"/>
      <c r="O166" s="125"/>
      <c r="P166" s="125"/>
      <c r="Q166" s="18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9"/>
      <c r="AH166" s="47"/>
      <c r="AI166" s="52"/>
      <c r="AJ166" s="52"/>
      <c r="AK166" s="52"/>
      <c r="AL166" s="52"/>
      <c r="AM166" s="52"/>
      <c r="AN166" s="52"/>
      <c r="AO166" s="52"/>
      <c r="AP166" s="52"/>
      <c r="AQ166" s="52"/>
      <c r="AR166" s="52"/>
      <c r="AS166" s="52"/>
      <c r="AT166" s="52"/>
      <c r="AU166" s="52"/>
      <c r="AV166" s="52"/>
      <c r="AW166" s="52"/>
      <c r="AX166" s="52"/>
      <c r="AY166" s="52"/>
      <c r="AZ166" s="52"/>
      <c r="BA166" s="52"/>
      <c r="BB166" s="133"/>
    </row>
    <row r="167" spans="2:54" ht="12.5" x14ac:dyDescent="0.25">
      <c r="B167" s="137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49"/>
      <c r="S167" s="49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7"/>
      <c r="AI167" s="52"/>
      <c r="AJ167" s="52"/>
      <c r="AK167" s="52"/>
      <c r="AL167" s="52"/>
      <c r="AM167" s="52"/>
      <c r="AN167" s="52"/>
      <c r="AO167" s="52"/>
      <c r="AP167" s="52"/>
      <c r="AQ167" s="52"/>
      <c r="AR167" s="52"/>
      <c r="AS167" s="52"/>
      <c r="AT167" s="52"/>
      <c r="AU167" s="52"/>
      <c r="AV167" s="52"/>
      <c r="AW167" s="52"/>
      <c r="AX167" s="52"/>
      <c r="AY167" s="52"/>
      <c r="AZ167" s="52"/>
      <c r="BA167" s="52"/>
      <c r="BB167" s="133"/>
    </row>
    <row r="168" spans="2:54" ht="13" thickBot="1" x14ac:dyDescent="0.3">
      <c r="B168" s="150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  <c r="U168" s="151"/>
      <c r="V168" s="151"/>
      <c r="W168" s="151"/>
      <c r="X168" s="151"/>
      <c r="Y168" s="151"/>
      <c r="Z168" s="151"/>
      <c r="AA168" s="151"/>
      <c r="AB168" s="151"/>
      <c r="AC168" s="151"/>
      <c r="AD168" s="151"/>
      <c r="AE168" s="151"/>
      <c r="AF168" s="151"/>
      <c r="AG168" s="151"/>
      <c r="AH168" s="151"/>
      <c r="AI168" s="152"/>
      <c r="AJ168" s="152"/>
      <c r="AK168" s="152"/>
      <c r="AL168" s="152"/>
      <c r="AM168" s="152"/>
      <c r="AN168" s="152"/>
      <c r="AO168" s="152"/>
      <c r="AP168" s="152"/>
      <c r="AQ168" s="152"/>
      <c r="AR168" s="152"/>
      <c r="AS168" s="152"/>
      <c r="AT168" s="152"/>
      <c r="AU168" s="152"/>
      <c r="AV168" s="152"/>
      <c r="AW168" s="152"/>
      <c r="AX168" s="152"/>
      <c r="AY168" s="152"/>
      <c r="AZ168" s="152"/>
      <c r="BA168" s="152"/>
      <c r="BB168" s="153"/>
    </row>
    <row r="169" spans="2:54" ht="12.5" x14ac:dyDescent="0.25"/>
    <row r="170" spans="2:54" ht="12.5" x14ac:dyDescent="0.25"/>
    <row r="171" spans="2:54" ht="12.5" x14ac:dyDescent="0.25"/>
    <row r="172" spans="2:54" ht="12.5" x14ac:dyDescent="0.25"/>
    <row r="173" spans="2:54" ht="12.5" x14ac:dyDescent="0.25"/>
    <row r="174" spans="2:54" ht="12.5" x14ac:dyDescent="0.25"/>
    <row r="175" spans="2:54" ht="12.5" x14ac:dyDescent="0.25"/>
    <row r="176" spans="2:54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ht="12.5" x14ac:dyDescent="0.25"/>
    <row r="274" ht="12.5" x14ac:dyDescent="0.25"/>
    <row r="275" ht="12.5" x14ac:dyDescent="0.25"/>
    <row r="276" ht="12.5" x14ac:dyDescent="0.25"/>
    <row r="277" ht="12.5" x14ac:dyDescent="0.25"/>
    <row r="278" ht="12.5" x14ac:dyDescent="0.25"/>
    <row r="279" ht="12.5" x14ac:dyDescent="0.25"/>
    <row r="280" ht="12.5" x14ac:dyDescent="0.25"/>
    <row r="281" ht="12.5" x14ac:dyDescent="0.25"/>
    <row r="282" ht="12.5" x14ac:dyDescent="0.25"/>
    <row r="283" ht="12.5" x14ac:dyDescent="0.25"/>
    <row r="284" ht="12.5" x14ac:dyDescent="0.25"/>
    <row r="285" ht="12.5" x14ac:dyDescent="0.25"/>
    <row r="286" ht="12.5" x14ac:dyDescent="0.25"/>
    <row r="287" ht="12.5" x14ac:dyDescent="0.25"/>
    <row r="288" ht="12.5" x14ac:dyDescent="0.25"/>
    <row r="289" ht="12.5" x14ac:dyDescent="0.25"/>
    <row r="290" ht="12.5" x14ac:dyDescent="0.25"/>
    <row r="291" ht="12.5" x14ac:dyDescent="0.25"/>
    <row r="292" ht="12.5" x14ac:dyDescent="0.25"/>
    <row r="293" ht="12.5" x14ac:dyDescent="0.25"/>
    <row r="294" ht="12.5" x14ac:dyDescent="0.25"/>
    <row r="295" ht="12.5" x14ac:dyDescent="0.25"/>
    <row r="296" ht="12.5" x14ac:dyDescent="0.25"/>
    <row r="297" ht="12.5" x14ac:dyDescent="0.25"/>
    <row r="298" ht="12.5" x14ac:dyDescent="0.25"/>
    <row r="299" ht="12.5" x14ac:dyDescent="0.25"/>
    <row r="300" ht="12.5" x14ac:dyDescent="0.25"/>
    <row r="301" ht="12.5" x14ac:dyDescent="0.25"/>
    <row r="302" ht="12.5" x14ac:dyDescent="0.25"/>
    <row r="303" ht="12.5" x14ac:dyDescent="0.25"/>
    <row r="304" ht="12.5" x14ac:dyDescent="0.25"/>
    <row r="305" ht="12.5" x14ac:dyDescent="0.25"/>
    <row r="306" ht="12.5" x14ac:dyDescent="0.25"/>
    <row r="307" ht="12.5" x14ac:dyDescent="0.25"/>
    <row r="308" ht="12.5" x14ac:dyDescent="0.25"/>
    <row r="309" ht="12.5" x14ac:dyDescent="0.25"/>
    <row r="310" ht="12.5" x14ac:dyDescent="0.25"/>
    <row r="311" ht="12.5" x14ac:dyDescent="0.25"/>
    <row r="312" ht="12.5" x14ac:dyDescent="0.25"/>
    <row r="313" ht="12.5" x14ac:dyDescent="0.25"/>
    <row r="314" ht="12.5" x14ac:dyDescent="0.25"/>
    <row r="315" ht="12.5" x14ac:dyDescent="0.25"/>
    <row r="316" ht="12.5" x14ac:dyDescent="0.25"/>
    <row r="317" ht="12.5" x14ac:dyDescent="0.25"/>
    <row r="318" ht="12.5" x14ac:dyDescent="0.25"/>
    <row r="319" ht="12.5" x14ac:dyDescent="0.25"/>
    <row r="320" ht="12.5" x14ac:dyDescent="0.25"/>
    <row r="321" ht="12.5" x14ac:dyDescent="0.25"/>
    <row r="322" ht="12.5" x14ac:dyDescent="0.25"/>
    <row r="323" ht="12.5" x14ac:dyDescent="0.25"/>
    <row r="324" ht="12.5" x14ac:dyDescent="0.25"/>
    <row r="325" ht="12.5" x14ac:dyDescent="0.25"/>
    <row r="326" ht="12.5" x14ac:dyDescent="0.25"/>
    <row r="327" ht="12.5" x14ac:dyDescent="0.25"/>
    <row r="328" ht="12.5" x14ac:dyDescent="0.25"/>
    <row r="329" ht="12.5" x14ac:dyDescent="0.25"/>
    <row r="330" ht="12.5" x14ac:dyDescent="0.25"/>
    <row r="331" ht="12.5" x14ac:dyDescent="0.25"/>
    <row r="332" ht="12.5" x14ac:dyDescent="0.25"/>
    <row r="333" ht="12.5" x14ac:dyDescent="0.25"/>
    <row r="334" ht="12.5" x14ac:dyDescent="0.25"/>
    <row r="335" ht="12.5" x14ac:dyDescent="0.25"/>
    <row r="336" ht="12.5" x14ac:dyDescent="0.25"/>
    <row r="337" ht="12.5" x14ac:dyDescent="0.25"/>
    <row r="338" ht="12.5" x14ac:dyDescent="0.25"/>
    <row r="339" ht="12.5" x14ac:dyDescent="0.25"/>
    <row r="340" ht="12.5" x14ac:dyDescent="0.25"/>
    <row r="341" ht="12.5" x14ac:dyDescent="0.25"/>
    <row r="342" ht="12.5" x14ac:dyDescent="0.25"/>
    <row r="343" ht="12.5" x14ac:dyDescent="0.25"/>
    <row r="344" ht="12.5" x14ac:dyDescent="0.25"/>
    <row r="345" ht="12.5" x14ac:dyDescent="0.25"/>
    <row r="346" ht="12.5" x14ac:dyDescent="0.25"/>
    <row r="347" ht="12.5" x14ac:dyDescent="0.25"/>
    <row r="348" ht="12.5" x14ac:dyDescent="0.25"/>
    <row r="349" ht="12.5" x14ac:dyDescent="0.25"/>
    <row r="350" ht="12.5" x14ac:dyDescent="0.25"/>
    <row r="351" ht="12.5" x14ac:dyDescent="0.25"/>
    <row r="352" ht="12.5" x14ac:dyDescent="0.25"/>
    <row r="353" ht="12.5" x14ac:dyDescent="0.25"/>
    <row r="354" ht="12.5" x14ac:dyDescent="0.25"/>
    <row r="355" ht="12.5" x14ac:dyDescent="0.25"/>
    <row r="356" ht="12.5" x14ac:dyDescent="0.25"/>
    <row r="357" ht="12.5" x14ac:dyDescent="0.25"/>
    <row r="358" ht="12.5" x14ac:dyDescent="0.25"/>
    <row r="359" ht="12.5" x14ac:dyDescent="0.25"/>
    <row r="360" ht="12.5" x14ac:dyDescent="0.25"/>
    <row r="361" ht="12.5" x14ac:dyDescent="0.25"/>
    <row r="362" ht="12.5" x14ac:dyDescent="0.25"/>
    <row r="363" ht="12.5" x14ac:dyDescent="0.25"/>
    <row r="364" ht="12.5" x14ac:dyDescent="0.25"/>
    <row r="365" ht="12.5" x14ac:dyDescent="0.25"/>
    <row r="366" ht="12.5" x14ac:dyDescent="0.25"/>
    <row r="367" ht="12.5" x14ac:dyDescent="0.25"/>
    <row r="368" ht="12.5" x14ac:dyDescent="0.25"/>
    <row r="369" ht="12.5" x14ac:dyDescent="0.25"/>
    <row r="370" ht="12.5" x14ac:dyDescent="0.25"/>
    <row r="371" ht="12.5" x14ac:dyDescent="0.25"/>
    <row r="372" ht="12.5" x14ac:dyDescent="0.25"/>
    <row r="373" ht="12.5" x14ac:dyDescent="0.25"/>
    <row r="374" ht="12.5" x14ac:dyDescent="0.25"/>
    <row r="375" ht="12.5" x14ac:dyDescent="0.25"/>
    <row r="376" ht="12.5" x14ac:dyDescent="0.25"/>
    <row r="377" ht="12.5" x14ac:dyDescent="0.25"/>
    <row r="378" ht="12.5" x14ac:dyDescent="0.25"/>
    <row r="379" ht="12.5" x14ac:dyDescent="0.25"/>
    <row r="380" ht="12.5" x14ac:dyDescent="0.25"/>
    <row r="381" ht="12.5" x14ac:dyDescent="0.25"/>
    <row r="382" ht="12.5" x14ac:dyDescent="0.25"/>
    <row r="383" ht="12.5" x14ac:dyDescent="0.25"/>
    <row r="384" ht="12.5" x14ac:dyDescent="0.25"/>
    <row r="385" ht="12.5" x14ac:dyDescent="0.25"/>
    <row r="386" ht="12.5" x14ac:dyDescent="0.25"/>
    <row r="387" ht="12.5" x14ac:dyDescent="0.25"/>
    <row r="388" ht="12.5" x14ac:dyDescent="0.25"/>
    <row r="389" ht="12.5" x14ac:dyDescent="0.25"/>
    <row r="390" ht="12.5" x14ac:dyDescent="0.25"/>
    <row r="391" ht="12.5" x14ac:dyDescent="0.25"/>
    <row r="392" ht="12.5" x14ac:dyDescent="0.25"/>
    <row r="393" ht="12.5" x14ac:dyDescent="0.25"/>
    <row r="394" ht="12.5" x14ac:dyDescent="0.25"/>
    <row r="395" ht="12.5" x14ac:dyDescent="0.25"/>
    <row r="396" ht="12.5" x14ac:dyDescent="0.25"/>
    <row r="397" ht="12.5" x14ac:dyDescent="0.25"/>
    <row r="398" ht="12.5" x14ac:dyDescent="0.25"/>
    <row r="399" ht="12.5" x14ac:dyDescent="0.25"/>
    <row r="400" ht="12.5" x14ac:dyDescent="0.25"/>
    <row r="401" ht="12.5" x14ac:dyDescent="0.25"/>
    <row r="402" ht="12.5" x14ac:dyDescent="0.25"/>
    <row r="403" ht="12.5" x14ac:dyDescent="0.25"/>
    <row r="404" ht="12.5" x14ac:dyDescent="0.25"/>
    <row r="405" ht="12.5" x14ac:dyDescent="0.25"/>
    <row r="406" ht="12.5" x14ac:dyDescent="0.25"/>
    <row r="407" ht="12.5" x14ac:dyDescent="0.25"/>
    <row r="408" ht="12.5" x14ac:dyDescent="0.25"/>
    <row r="409" ht="12.5" x14ac:dyDescent="0.25"/>
    <row r="410" ht="12.5" x14ac:dyDescent="0.25"/>
    <row r="411" ht="12.5" x14ac:dyDescent="0.25"/>
    <row r="412" ht="12.5" x14ac:dyDescent="0.25"/>
    <row r="413" ht="12.5" x14ac:dyDescent="0.25"/>
    <row r="414" ht="12.5" x14ac:dyDescent="0.25"/>
    <row r="415" ht="12.5" x14ac:dyDescent="0.25"/>
    <row r="416" ht="12.5" x14ac:dyDescent="0.25"/>
    <row r="417" ht="12.5" x14ac:dyDescent="0.25"/>
    <row r="418" ht="12.5" x14ac:dyDescent="0.25"/>
    <row r="419" ht="12.5" x14ac:dyDescent="0.25"/>
    <row r="420" ht="12.5" x14ac:dyDescent="0.25"/>
    <row r="421" ht="12.5" x14ac:dyDescent="0.25"/>
    <row r="422" ht="12.5" x14ac:dyDescent="0.25"/>
    <row r="423" ht="12.5" x14ac:dyDescent="0.25"/>
    <row r="424" ht="12.5" x14ac:dyDescent="0.25"/>
    <row r="425" ht="12.5" x14ac:dyDescent="0.25"/>
    <row r="426" ht="12.5" x14ac:dyDescent="0.25"/>
    <row r="427" ht="12.5" x14ac:dyDescent="0.25"/>
    <row r="428" ht="12.5" x14ac:dyDescent="0.25"/>
    <row r="429" ht="12.5" x14ac:dyDescent="0.25"/>
    <row r="430" ht="12.5" x14ac:dyDescent="0.25"/>
    <row r="431" ht="12.5" x14ac:dyDescent="0.25"/>
    <row r="432" ht="12.5" x14ac:dyDescent="0.25"/>
    <row r="433" ht="12.5" x14ac:dyDescent="0.25"/>
    <row r="434" ht="12.5" x14ac:dyDescent="0.25"/>
    <row r="435" ht="12.5" x14ac:dyDescent="0.25"/>
    <row r="436" ht="12.5" x14ac:dyDescent="0.25"/>
    <row r="437" ht="12.5" x14ac:dyDescent="0.25"/>
    <row r="438" ht="12.5" x14ac:dyDescent="0.25"/>
    <row r="439" ht="12.5" x14ac:dyDescent="0.25"/>
    <row r="440" ht="12.5" x14ac:dyDescent="0.25"/>
    <row r="441" ht="12.5" x14ac:dyDescent="0.25"/>
    <row r="442" ht="12.5" x14ac:dyDescent="0.25"/>
    <row r="443" ht="12.5" x14ac:dyDescent="0.25"/>
    <row r="444" ht="12.5" x14ac:dyDescent="0.25"/>
    <row r="445" ht="12.5" x14ac:dyDescent="0.25"/>
    <row r="446" ht="12.5" x14ac:dyDescent="0.25"/>
    <row r="447" ht="12.5" x14ac:dyDescent="0.25"/>
    <row r="448" ht="12.5" x14ac:dyDescent="0.25"/>
    <row r="449" ht="12.5" x14ac:dyDescent="0.25"/>
    <row r="450" ht="12.5" x14ac:dyDescent="0.25"/>
    <row r="451" ht="12.5" x14ac:dyDescent="0.25"/>
    <row r="452" ht="12.5" x14ac:dyDescent="0.25"/>
    <row r="453" ht="12.5" x14ac:dyDescent="0.25"/>
    <row r="454" ht="12.5" x14ac:dyDescent="0.25"/>
    <row r="455" ht="12.5" x14ac:dyDescent="0.25"/>
    <row r="456" ht="12.5" x14ac:dyDescent="0.25"/>
    <row r="457" ht="12.5" x14ac:dyDescent="0.25"/>
    <row r="458" ht="12.5" x14ac:dyDescent="0.25"/>
    <row r="459" ht="12.5" x14ac:dyDescent="0.25"/>
    <row r="460" ht="12.5" x14ac:dyDescent="0.25"/>
    <row r="461" ht="12.5" x14ac:dyDescent="0.25"/>
    <row r="462" ht="12.5" x14ac:dyDescent="0.25"/>
    <row r="463" ht="12.5" x14ac:dyDescent="0.25"/>
    <row r="464" ht="12.5" x14ac:dyDescent="0.25"/>
    <row r="465" ht="12.5" x14ac:dyDescent="0.25"/>
    <row r="466" ht="12.5" x14ac:dyDescent="0.25"/>
    <row r="467" ht="12.5" x14ac:dyDescent="0.25"/>
    <row r="468" ht="12.5" x14ac:dyDescent="0.25"/>
    <row r="469" ht="12.5" x14ac:dyDescent="0.25"/>
    <row r="470" ht="12.5" x14ac:dyDescent="0.25"/>
    <row r="471" ht="12.5" x14ac:dyDescent="0.25"/>
    <row r="472" ht="12.5" x14ac:dyDescent="0.25"/>
    <row r="473" ht="12.5" x14ac:dyDescent="0.25"/>
    <row r="474" ht="12.5" x14ac:dyDescent="0.25"/>
    <row r="475" ht="12.5" x14ac:dyDescent="0.25"/>
    <row r="476" ht="12.5" x14ac:dyDescent="0.25"/>
    <row r="477" ht="12.5" x14ac:dyDescent="0.25"/>
    <row r="478" ht="12.5" x14ac:dyDescent="0.25"/>
    <row r="479" ht="12.5" x14ac:dyDescent="0.25"/>
    <row r="480" ht="12.5" x14ac:dyDescent="0.25"/>
    <row r="481" ht="12.5" x14ac:dyDescent="0.25"/>
    <row r="482" ht="12.5" x14ac:dyDescent="0.25"/>
    <row r="483" ht="12.5" x14ac:dyDescent="0.25"/>
    <row r="484" ht="12.5" x14ac:dyDescent="0.25"/>
    <row r="485" ht="12.5" x14ac:dyDescent="0.25"/>
    <row r="486" ht="12.5" x14ac:dyDescent="0.25"/>
    <row r="487" ht="12.5" x14ac:dyDescent="0.25"/>
    <row r="488" ht="12.5" x14ac:dyDescent="0.25"/>
    <row r="489" ht="12.5" x14ac:dyDescent="0.25"/>
    <row r="490" ht="12.5" x14ac:dyDescent="0.25"/>
    <row r="491" ht="12.5" x14ac:dyDescent="0.25"/>
    <row r="492" ht="12.5" x14ac:dyDescent="0.25"/>
    <row r="493" ht="12.5" x14ac:dyDescent="0.25"/>
    <row r="494" ht="12.5" x14ac:dyDescent="0.25"/>
    <row r="495" ht="12.5" x14ac:dyDescent="0.25"/>
    <row r="496" ht="12.5" x14ac:dyDescent="0.25"/>
    <row r="497" ht="12.5" x14ac:dyDescent="0.25"/>
    <row r="498" ht="12.5" x14ac:dyDescent="0.25"/>
    <row r="499" ht="12.5" x14ac:dyDescent="0.25"/>
    <row r="500" ht="12.5" x14ac:dyDescent="0.25"/>
    <row r="501" ht="12.5" x14ac:dyDescent="0.25"/>
    <row r="502" ht="12.5" x14ac:dyDescent="0.25"/>
    <row r="503" ht="12.5" x14ac:dyDescent="0.25"/>
    <row r="504" ht="12.5" x14ac:dyDescent="0.25"/>
    <row r="505" ht="12.5" x14ac:dyDescent="0.25"/>
    <row r="506" ht="12.5" x14ac:dyDescent="0.25"/>
    <row r="507" ht="12.5" x14ac:dyDescent="0.25"/>
    <row r="508" ht="12.5" x14ac:dyDescent="0.25"/>
    <row r="509" ht="12.5" x14ac:dyDescent="0.25"/>
    <row r="510" ht="12.5" x14ac:dyDescent="0.25"/>
    <row r="511" ht="12.5" x14ac:dyDescent="0.25"/>
    <row r="512" ht="12.5" x14ac:dyDescent="0.25"/>
    <row r="513" ht="12.5" x14ac:dyDescent="0.25"/>
    <row r="514" ht="12.5" x14ac:dyDescent="0.25"/>
    <row r="515" ht="12.5" x14ac:dyDescent="0.25"/>
    <row r="516" ht="12.5" x14ac:dyDescent="0.25"/>
    <row r="517" ht="12.5" x14ac:dyDescent="0.25"/>
    <row r="518" ht="12.5" x14ac:dyDescent="0.25"/>
    <row r="519" ht="12.5" x14ac:dyDescent="0.25"/>
    <row r="520" ht="12.5" x14ac:dyDescent="0.25"/>
    <row r="521" ht="12.5" x14ac:dyDescent="0.25"/>
    <row r="522" ht="12.5" x14ac:dyDescent="0.25"/>
    <row r="523" ht="12.5" x14ac:dyDescent="0.25"/>
    <row r="524" ht="12.5" x14ac:dyDescent="0.25"/>
    <row r="525" ht="12.5" x14ac:dyDescent="0.25"/>
    <row r="526" ht="12.5" x14ac:dyDescent="0.25"/>
    <row r="527" ht="12.5" x14ac:dyDescent="0.25"/>
    <row r="528" ht="12.5" x14ac:dyDescent="0.25"/>
    <row r="529" ht="12.5" x14ac:dyDescent="0.25"/>
    <row r="530" ht="12.5" x14ac:dyDescent="0.25"/>
    <row r="531" ht="12.5" x14ac:dyDescent="0.25"/>
    <row r="532" ht="12.5" x14ac:dyDescent="0.25"/>
    <row r="533" ht="12.5" x14ac:dyDescent="0.25"/>
    <row r="534" ht="12.5" x14ac:dyDescent="0.25"/>
    <row r="535" ht="12.5" x14ac:dyDescent="0.25"/>
    <row r="536" ht="12.5" x14ac:dyDescent="0.25"/>
    <row r="537" ht="12.5" x14ac:dyDescent="0.25"/>
    <row r="538" ht="12.5" x14ac:dyDescent="0.25"/>
    <row r="539" ht="12.5" x14ac:dyDescent="0.25"/>
    <row r="540" ht="12.5" x14ac:dyDescent="0.25"/>
    <row r="541" ht="12.5" x14ac:dyDescent="0.25"/>
    <row r="542" ht="12.5" x14ac:dyDescent="0.25"/>
    <row r="543" ht="12.5" x14ac:dyDescent="0.25"/>
    <row r="544" ht="12.5" x14ac:dyDescent="0.25"/>
    <row r="545" ht="12.5" x14ac:dyDescent="0.25"/>
    <row r="546" ht="12.5" x14ac:dyDescent="0.25"/>
    <row r="547" ht="12.5" x14ac:dyDescent="0.25"/>
    <row r="548" ht="12.5" x14ac:dyDescent="0.25"/>
    <row r="549" ht="12.5" x14ac:dyDescent="0.25"/>
    <row r="550" ht="12.5" x14ac:dyDescent="0.25"/>
    <row r="551" ht="12.5" x14ac:dyDescent="0.25"/>
    <row r="552" ht="12.5" x14ac:dyDescent="0.25"/>
    <row r="553" ht="12.5" x14ac:dyDescent="0.25"/>
    <row r="554" ht="12.5" x14ac:dyDescent="0.25"/>
    <row r="555" ht="12.5" x14ac:dyDescent="0.25"/>
    <row r="556" ht="12.5" x14ac:dyDescent="0.25"/>
    <row r="557" ht="12.5" x14ac:dyDescent="0.25"/>
    <row r="558" ht="12.5" x14ac:dyDescent="0.25"/>
    <row r="559" ht="12.5" x14ac:dyDescent="0.25"/>
    <row r="560" ht="12.5" x14ac:dyDescent="0.25"/>
    <row r="561" ht="12.5" x14ac:dyDescent="0.25"/>
    <row r="562" ht="12.5" x14ac:dyDescent="0.25"/>
    <row r="563" ht="12.5" x14ac:dyDescent="0.25"/>
    <row r="564" ht="12.5" x14ac:dyDescent="0.25"/>
    <row r="565" ht="12.5" x14ac:dyDescent="0.25"/>
    <row r="566" ht="12.5" x14ac:dyDescent="0.25"/>
    <row r="567" ht="12.5" x14ac:dyDescent="0.25"/>
    <row r="568" ht="12.5" x14ac:dyDescent="0.25"/>
    <row r="569" ht="12.5" x14ac:dyDescent="0.25"/>
    <row r="570" ht="12.5" x14ac:dyDescent="0.25"/>
    <row r="571" ht="12.5" x14ac:dyDescent="0.25"/>
    <row r="572" ht="12.5" x14ac:dyDescent="0.25"/>
    <row r="573" ht="12.5" x14ac:dyDescent="0.25"/>
    <row r="574" ht="12.5" x14ac:dyDescent="0.25"/>
    <row r="575" ht="12.5" x14ac:dyDescent="0.25"/>
    <row r="576" ht="12.5" x14ac:dyDescent="0.25"/>
    <row r="577" ht="12.5" x14ac:dyDescent="0.25"/>
    <row r="578" ht="12.5" x14ac:dyDescent="0.25"/>
    <row r="579" ht="12.5" x14ac:dyDescent="0.25"/>
    <row r="580" ht="12.5" x14ac:dyDescent="0.25"/>
    <row r="581" ht="12.5" x14ac:dyDescent="0.25"/>
    <row r="582" ht="12.5" x14ac:dyDescent="0.25"/>
    <row r="583" ht="12.5" x14ac:dyDescent="0.25"/>
    <row r="584" ht="12.5" x14ac:dyDescent="0.25"/>
    <row r="585" ht="12.5" x14ac:dyDescent="0.25"/>
    <row r="586" ht="12.5" x14ac:dyDescent="0.25"/>
    <row r="587" ht="12.5" x14ac:dyDescent="0.25"/>
    <row r="588" ht="12.5" x14ac:dyDescent="0.25"/>
    <row r="589" ht="12.5" x14ac:dyDescent="0.25"/>
    <row r="590" ht="12.5" x14ac:dyDescent="0.25"/>
    <row r="591" ht="12.5" x14ac:dyDescent="0.25"/>
    <row r="592" ht="12.5" x14ac:dyDescent="0.25"/>
    <row r="593" ht="12.5" x14ac:dyDescent="0.25"/>
    <row r="594" ht="12.5" x14ac:dyDescent="0.25"/>
    <row r="595" ht="12.5" x14ac:dyDescent="0.25"/>
    <row r="596" ht="12.5" x14ac:dyDescent="0.25"/>
    <row r="597" ht="12.5" x14ac:dyDescent="0.25"/>
    <row r="598" ht="12.5" x14ac:dyDescent="0.25"/>
    <row r="599" ht="12.5" x14ac:dyDescent="0.25"/>
    <row r="600" ht="12.5" x14ac:dyDescent="0.25"/>
    <row r="601" ht="12.5" x14ac:dyDescent="0.25"/>
    <row r="602" ht="12.5" x14ac:dyDescent="0.25"/>
    <row r="603" ht="12.5" x14ac:dyDescent="0.25"/>
    <row r="604" ht="12.5" x14ac:dyDescent="0.25"/>
    <row r="605" ht="12.5" x14ac:dyDescent="0.25"/>
    <row r="606" ht="12.5" x14ac:dyDescent="0.25"/>
    <row r="607" ht="12.5" x14ac:dyDescent="0.25"/>
    <row r="608" ht="12.5" x14ac:dyDescent="0.25"/>
    <row r="609" ht="12.5" x14ac:dyDescent="0.25"/>
    <row r="610" ht="12.5" x14ac:dyDescent="0.25"/>
    <row r="611" ht="12.5" x14ac:dyDescent="0.25"/>
    <row r="612" ht="12.5" x14ac:dyDescent="0.25"/>
    <row r="613" ht="12.5" x14ac:dyDescent="0.25"/>
    <row r="614" ht="12.5" x14ac:dyDescent="0.25"/>
    <row r="615" ht="12.5" x14ac:dyDescent="0.25"/>
    <row r="616" ht="12.5" x14ac:dyDescent="0.25"/>
    <row r="617" ht="12.5" x14ac:dyDescent="0.25"/>
    <row r="618" ht="12.5" x14ac:dyDescent="0.25"/>
    <row r="619" ht="12.5" x14ac:dyDescent="0.25"/>
    <row r="620" ht="12.5" x14ac:dyDescent="0.25"/>
    <row r="621" ht="12.5" x14ac:dyDescent="0.25"/>
    <row r="622" ht="12.5" x14ac:dyDescent="0.25"/>
    <row r="623" ht="12.5" x14ac:dyDescent="0.25"/>
    <row r="624" ht="12.5" x14ac:dyDescent="0.25"/>
    <row r="625" ht="12.5" x14ac:dyDescent="0.25"/>
    <row r="626" ht="12.5" x14ac:dyDescent="0.25"/>
    <row r="627" ht="12.5" x14ac:dyDescent="0.25"/>
    <row r="628" ht="12.5" x14ac:dyDescent="0.25"/>
    <row r="629" ht="12.5" x14ac:dyDescent="0.25"/>
    <row r="630" ht="12.5" x14ac:dyDescent="0.25"/>
    <row r="631" ht="12.5" x14ac:dyDescent="0.25"/>
    <row r="632" ht="12.5" x14ac:dyDescent="0.25"/>
    <row r="633" ht="12.5" x14ac:dyDescent="0.25"/>
    <row r="634" ht="12.5" x14ac:dyDescent="0.25"/>
    <row r="635" ht="12.5" x14ac:dyDescent="0.25"/>
    <row r="636" ht="12.5" x14ac:dyDescent="0.25"/>
    <row r="637" ht="12.5" x14ac:dyDescent="0.25"/>
    <row r="638" ht="12.5" x14ac:dyDescent="0.25"/>
    <row r="639" ht="12.5" x14ac:dyDescent="0.25"/>
    <row r="640" ht="12.5" x14ac:dyDescent="0.25"/>
    <row r="641" ht="12.5" x14ac:dyDescent="0.25"/>
    <row r="642" ht="12.5" x14ac:dyDescent="0.25"/>
    <row r="643" ht="12.5" x14ac:dyDescent="0.25"/>
    <row r="644" ht="12.5" x14ac:dyDescent="0.25"/>
    <row r="645" ht="12.5" x14ac:dyDescent="0.25"/>
    <row r="646" ht="12.5" x14ac:dyDescent="0.25"/>
    <row r="647" ht="12.5" x14ac:dyDescent="0.25"/>
    <row r="648" ht="12.5" x14ac:dyDescent="0.25"/>
    <row r="649" ht="12.5" x14ac:dyDescent="0.25"/>
    <row r="650" ht="12.5" x14ac:dyDescent="0.25"/>
    <row r="651" ht="12.5" x14ac:dyDescent="0.25"/>
    <row r="652" ht="12.5" x14ac:dyDescent="0.25"/>
    <row r="653" ht="12.5" x14ac:dyDescent="0.25"/>
    <row r="654" ht="12.5" x14ac:dyDescent="0.25"/>
    <row r="655" ht="12.5" x14ac:dyDescent="0.25"/>
    <row r="656" ht="12.5" x14ac:dyDescent="0.25"/>
    <row r="657" ht="12.5" x14ac:dyDescent="0.25"/>
    <row r="658" ht="12.5" x14ac:dyDescent="0.25"/>
    <row r="659" ht="12.5" x14ac:dyDescent="0.25"/>
    <row r="660" ht="12.5" x14ac:dyDescent="0.25"/>
    <row r="661" ht="12.5" x14ac:dyDescent="0.25"/>
    <row r="662" ht="12.5" x14ac:dyDescent="0.25"/>
    <row r="663" ht="12.5" x14ac:dyDescent="0.25"/>
    <row r="664" ht="12.5" x14ac:dyDescent="0.25"/>
    <row r="665" ht="12.5" x14ac:dyDescent="0.25"/>
    <row r="666" ht="12.5" x14ac:dyDescent="0.25"/>
    <row r="667" ht="12.5" x14ac:dyDescent="0.25"/>
    <row r="668" ht="12.5" x14ac:dyDescent="0.25"/>
    <row r="669" ht="12.5" x14ac:dyDescent="0.25"/>
    <row r="670" ht="12.5" x14ac:dyDescent="0.25"/>
    <row r="671" ht="12.5" x14ac:dyDescent="0.25"/>
    <row r="672" ht="12.5" x14ac:dyDescent="0.25"/>
    <row r="673" ht="12.5" x14ac:dyDescent="0.25"/>
    <row r="674" ht="12.5" x14ac:dyDescent="0.25"/>
    <row r="675" ht="12.5" x14ac:dyDescent="0.25"/>
    <row r="676" ht="12.5" x14ac:dyDescent="0.25"/>
    <row r="677" ht="12.5" x14ac:dyDescent="0.25"/>
    <row r="678" ht="12.5" x14ac:dyDescent="0.25"/>
    <row r="679" ht="12.5" x14ac:dyDescent="0.25"/>
    <row r="680" ht="12.5" x14ac:dyDescent="0.25"/>
    <row r="681" ht="12.5" x14ac:dyDescent="0.25"/>
    <row r="682" ht="12.5" x14ac:dyDescent="0.25"/>
    <row r="683" ht="12.5" x14ac:dyDescent="0.25"/>
    <row r="684" ht="12.5" x14ac:dyDescent="0.25"/>
    <row r="685" ht="12.5" x14ac:dyDescent="0.25"/>
    <row r="686" ht="12.5" x14ac:dyDescent="0.25"/>
    <row r="687" ht="12.5" x14ac:dyDescent="0.25"/>
    <row r="688" ht="12.5" x14ac:dyDescent="0.25"/>
    <row r="689" ht="12.5" x14ac:dyDescent="0.25"/>
    <row r="690" ht="12.5" x14ac:dyDescent="0.25"/>
    <row r="691" ht="12.5" x14ac:dyDescent="0.25"/>
    <row r="692" ht="12.5" x14ac:dyDescent="0.25"/>
    <row r="693" ht="12.5" x14ac:dyDescent="0.25"/>
    <row r="694" ht="12.5" x14ac:dyDescent="0.25"/>
    <row r="695" ht="12.5" x14ac:dyDescent="0.25"/>
    <row r="696" ht="12.5" x14ac:dyDescent="0.25"/>
    <row r="697" ht="12.5" x14ac:dyDescent="0.25"/>
    <row r="698" ht="12.5" x14ac:dyDescent="0.25"/>
    <row r="699" ht="12.5" x14ac:dyDescent="0.25"/>
    <row r="700" ht="12.5" x14ac:dyDescent="0.25"/>
    <row r="701" ht="12.5" x14ac:dyDescent="0.25"/>
    <row r="702" ht="12.5" x14ac:dyDescent="0.25"/>
    <row r="703" ht="12.5" x14ac:dyDescent="0.25"/>
    <row r="704" ht="12.5" x14ac:dyDescent="0.25"/>
    <row r="705" ht="12.5" x14ac:dyDescent="0.25"/>
    <row r="706" ht="12.5" x14ac:dyDescent="0.25"/>
    <row r="707" ht="12.5" x14ac:dyDescent="0.25"/>
    <row r="708" ht="12.5" x14ac:dyDescent="0.25"/>
    <row r="709" ht="12.5" x14ac:dyDescent="0.25"/>
    <row r="710" ht="12.5" x14ac:dyDescent="0.25"/>
    <row r="711" ht="12.5" x14ac:dyDescent="0.25"/>
    <row r="712" ht="12.5" x14ac:dyDescent="0.25"/>
    <row r="713" ht="12.5" x14ac:dyDescent="0.25"/>
    <row r="714" ht="12.5" x14ac:dyDescent="0.25"/>
    <row r="715" ht="12.5" x14ac:dyDescent="0.25"/>
    <row r="716" ht="12.5" x14ac:dyDescent="0.25"/>
    <row r="717" ht="12.5" x14ac:dyDescent="0.25"/>
    <row r="718" ht="12.5" x14ac:dyDescent="0.25"/>
    <row r="719" ht="12.5" x14ac:dyDescent="0.25"/>
    <row r="720" ht="12.5" x14ac:dyDescent="0.25"/>
    <row r="721" ht="12.5" x14ac:dyDescent="0.25"/>
    <row r="722" ht="12.5" x14ac:dyDescent="0.25"/>
    <row r="723" ht="12.5" x14ac:dyDescent="0.25"/>
    <row r="724" ht="12.5" x14ac:dyDescent="0.25"/>
    <row r="725" ht="12.5" x14ac:dyDescent="0.25"/>
    <row r="726" ht="12.5" x14ac:dyDescent="0.25"/>
    <row r="727" ht="12.5" x14ac:dyDescent="0.25"/>
    <row r="728" ht="12.5" x14ac:dyDescent="0.25"/>
    <row r="729" ht="12.5" x14ac:dyDescent="0.25"/>
    <row r="730" ht="12.5" x14ac:dyDescent="0.25"/>
    <row r="731" ht="12.5" x14ac:dyDescent="0.25"/>
    <row r="732" ht="12.5" x14ac:dyDescent="0.25"/>
    <row r="733" ht="12.5" x14ac:dyDescent="0.25"/>
    <row r="734" ht="12.5" x14ac:dyDescent="0.25"/>
    <row r="735" ht="12.5" x14ac:dyDescent="0.25"/>
    <row r="736" ht="12.5" x14ac:dyDescent="0.25"/>
    <row r="737" ht="12.5" x14ac:dyDescent="0.25"/>
    <row r="738" ht="12.5" x14ac:dyDescent="0.25"/>
    <row r="739" ht="12.5" x14ac:dyDescent="0.25"/>
    <row r="740" ht="12.5" x14ac:dyDescent="0.25"/>
    <row r="741" ht="12.5" x14ac:dyDescent="0.25"/>
    <row r="742" ht="12.5" x14ac:dyDescent="0.25"/>
    <row r="743" ht="12.5" x14ac:dyDescent="0.25"/>
    <row r="744" ht="12.5" x14ac:dyDescent="0.25"/>
    <row r="745" ht="12.5" x14ac:dyDescent="0.25"/>
    <row r="746" ht="12.5" x14ac:dyDescent="0.25"/>
    <row r="747" ht="12.5" x14ac:dyDescent="0.25"/>
    <row r="748" ht="12.5" x14ac:dyDescent="0.25"/>
    <row r="749" ht="12.5" x14ac:dyDescent="0.25"/>
    <row r="750" ht="12.5" x14ac:dyDescent="0.25"/>
    <row r="751" ht="12.5" x14ac:dyDescent="0.25"/>
    <row r="752" ht="12.5" x14ac:dyDescent="0.25"/>
    <row r="753" ht="12.5" x14ac:dyDescent="0.25"/>
    <row r="754" ht="12.5" x14ac:dyDescent="0.25"/>
    <row r="755" ht="12.5" x14ac:dyDescent="0.25"/>
    <row r="756" ht="12.5" x14ac:dyDescent="0.25"/>
    <row r="757" ht="12.5" x14ac:dyDescent="0.25"/>
    <row r="758" ht="12.5" x14ac:dyDescent="0.25"/>
    <row r="759" ht="12.5" x14ac:dyDescent="0.25"/>
    <row r="760" ht="12.5" x14ac:dyDescent="0.25"/>
    <row r="761" ht="12.5" x14ac:dyDescent="0.25"/>
    <row r="762" ht="12.5" x14ac:dyDescent="0.25"/>
    <row r="763" ht="12.5" x14ac:dyDescent="0.25"/>
    <row r="764" ht="12.5" x14ac:dyDescent="0.25"/>
    <row r="765" ht="12.5" x14ac:dyDescent="0.25"/>
    <row r="766" ht="12.5" x14ac:dyDescent="0.25"/>
    <row r="767" ht="12.5" x14ac:dyDescent="0.25"/>
    <row r="768" ht="12.5" x14ac:dyDescent="0.25"/>
    <row r="769" ht="12.5" x14ac:dyDescent="0.25"/>
    <row r="770" ht="12.5" x14ac:dyDescent="0.25"/>
    <row r="771" ht="12.5" x14ac:dyDescent="0.25"/>
    <row r="772" ht="12.5" x14ac:dyDescent="0.25"/>
    <row r="773" ht="12.5" x14ac:dyDescent="0.25"/>
    <row r="774" ht="12.5" x14ac:dyDescent="0.25"/>
    <row r="775" ht="12.5" x14ac:dyDescent="0.25"/>
    <row r="776" ht="12.5" x14ac:dyDescent="0.25"/>
    <row r="777" ht="12.5" x14ac:dyDescent="0.25"/>
    <row r="778" ht="12.5" x14ac:dyDescent="0.25"/>
    <row r="779" ht="12.5" x14ac:dyDescent="0.25"/>
    <row r="780" ht="12.5" x14ac:dyDescent="0.25"/>
    <row r="781" ht="12.5" x14ac:dyDescent="0.25"/>
    <row r="782" ht="12.5" x14ac:dyDescent="0.25"/>
    <row r="783" ht="12.5" x14ac:dyDescent="0.25"/>
    <row r="784" ht="12.5" x14ac:dyDescent="0.25"/>
    <row r="785" ht="12.5" x14ac:dyDescent="0.25"/>
    <row r="786" ht="12.5" x14ac:dyDescent="0.25"/>
    <row r="787" ht="12.5" x14ac:dyDescent="0.25"/>
    <row r="788" ht="12.5" x14ac:dyDescent="0.25"/>
    <row r="789" ht="12.5" x14ac:dyDescent="0.25"/>
    <row r="790" ht="12.5" x14ac:dyDescent="0.25"/>
    <row r="791" ht="12.5" x14ac:dyDescent="0.25"/>
    <row r="792" ht="12.5" x14ac:dyDescent="0.25"/>
    <row r="793" ht="12.5" x14ac:dyDescent="0.25"/>
    <row r="794" ht="12.5" x14ac:dyDescent="0.25"/>
    <row r="795" ht="12.5" x14ac:dyDescent="0.25"/>
    <row r="796" ht="12.5" x14ac:dyDescent="0.25"/>
    <row r="797" ht="12.5" x14ac:dyDescent="0.25"/>
    <row r="798" ht="12.5" x14ac:dyDescent="0.25"/>
    <row r="799" ht="12.5" x14ac:dyDescent="0.25"/>
    <row r="800" ht="12.5" x14ac:dyDescent="0.25"/>
    <row r="801" ht="12.5" x14ac:dyDescent="0.25"/>
    <row r="802" ht="12.5" x14ac:dyDescent="0.25"/>
    <row r="803" ht="12.5" x14ac:dyDescent="0.25"/>
    <row r="804" ht="12.5" x14ac:dyDescent="0.25"/>
    <row r="805" ht="12.5" x14ac:dyDescent="0.25"/>
    <row r="806" ht="12.5" x14ac:dyDescent="0.25"/>
    <row r="807" ht="12.5" x14ac:dyDescent="0.25"/>
    <row r="808" ht="12.5" x14ac:dyDescent="0.25"/>
    <row r="809" ht="12.5" x14ac:dyDescent="0.25"/>
    <row r="810" ht="12.5" x14ac:dyDescent="0.25"/>
    <row r="811" ht="12.5" x14ac:dyDescent="0.25"/>
    <row r="812" ht="12.5" x14ac:dyDescent="0.25"/>
    <row r="813" ht="12.5" x14ac:dyDescent="0.25"/>
    <row r="814" ht="12.5" x14ac:dyDescent="0.25"/>
    <row r="815" ht="12.5" x14ac:dyDescent="0.25"/>
    <row r="816" ht="12.5" x14ac:dyDescent="0.25"/>
    <row r="817" ht="12.5" x14ac:dyDescent="0.25"/>
    <row r="818" ht="12.5" x14ac:dyDescent="0.25"/>
    <row r="819" ht="12.5" x14ac:dyDescent="0.25"/>
    <row r="820" ht="12.5" x14ac:dyDescent="0.25"/>
    <row r="821" ht="12.5" x14ac:dyDescent="0.25"/>
    <row r="822" ht="12.5" x14ac:dyDescent="0.25"/>
    <row r="823" ht="12.5" x14ac:dyDescent="0.25"/>
    <row r="824" ht="12.5" x14ac:dyDescent="0.25"/>
    <row r="825" ht="12.5" x14ac:dyDescent="0.25"/>
    <row r="826" ht="12.5" x14ac:dyDescent="0.25"/>
    <row r="827" ht="12.5" x14ac:dyDescent="0.25"/>
    <row r="828" ht="12.5" x14ac:dyDescent="0.25"/>
    <row r="829" ht="12.5" x14ac:dyDescent="0.25"/>
    <row r="830" ht="12.5" x14ac:dyDescent="0.25"/>
    <row r="831" ht="12.5" x14ac:dyDescent="0.25"/>
    <row r="832" ht="12.5" x14ac:dyDescent="0.25"/>
    <row r="833" ht="12.5" x14ac:dyDescent="0.25"/>
    <row r="834" ht="12.5" x14ac:dyDescent="0.25"/>
    <row r="835" ht="12.5" x14ac:dyDescent="0.25"/>
    <row r="836" ht="12.5" x14ac:dyDescent="0.25"/>
    <row r="837" ht="12.5" x14ac:dyDescent="0.25"/>
    <row r="838" ht="12.5" x14ac:dyDescent="0.25"/>
    <row r="839" ht="12.5" x14ac:dyDescent="0.25"/>
    <row r="840" ht="12.5" x14ac:dyDescent="0.25"/>
    <row r="841" ht="12.5" x14ac:dyDescent="0.25"/>
    <row r="842" ht="12.5" x14ac:dyDescent="0.25"/>
    <row r="843" ht="12.5" x14ac:dyDescent="0.25"/>
    <row r="844" ht="12.5" x14ac:dyDescent="0.25"/>
    <row r="845" ht="12.5" x14ac:dyDescent="0.25"/>
    <row r="846" ht="12.5" x14ac:dyDescent="0.25"/>
    <row r="847" ht="12.5" x14ac:dyDescent="0.25"/>
    <row r="848" ht="12.5" x14ac:dyDescent="0.25"/>
    <row r="849" ht="12.5" x14ac:dyDescent="0.25"/>
    <row r="850" ht="12.5" x14ac:dyDescent="0.25"/>
    <row r="851" ht="12.5" x14ac:dyDescent="0.25"/>
    <row r="852" ht="12.5" x14ac:dyDescent="0.25"/>
    <row r="853" ht="12.5" x14ac:dyDescent="0.25"/>
    <row r="854" ht="12.5" x14ac:dyDescent="0.25"/>
    <row r="855" ht="12.5" x14ac:dyDescent="0.25"/>
    <row r="856" ht="12.5" x14ac:dyDescent="0.25"/>
    <row r="857" ht="12.5" x14ac:dyDescent="0.25"/>
    <row r="858" ht="12.5" x14ac:dyDescent="0.25"/>
    <row r="859" ht="12.5" x14ac:dyDescent="0.25"/>
    <row r="860" ht="12.5" x14ac:dyDescent="0.25"/>
    <row r="861" ht="12.5" x14ac:dyDescent="0.25"/>
    <row r="862" ht="12.5" x14ac:dyDescent="0.25"/>
    <row r="863" ht="12.5" x14ac:dyDescent="0.25"/>
    <row r="864" ht="12.5" x14ac:dyDescent="0.25"/>
    <row r="865" ht="12.5" x14ac:dyDescent="0.25"/>
    <row r="866" ht="12.5" x14ac:dyDescent="0.25"/>
    <row r="867" ht="12.5" x14ac:dyDescent="0.25"/>
    <row r="868" ht="12.5" x14ac:dyDescent="0.25"/>
    <row r="869" ht="12.5" x14ac:dyDescent="0.25"/>
    <row r="870" ht="12.5" x14ac:dyDescent="0.25"/>
    <row r="871" ht="12.5" x14ac:dyDescent="0.25"/>
    <row r="872" ht="12.5" x14ac:dyDescent="0.25"/>
    <row r="873" ht="12.5" x14ac:dyDescent="0.25"/>
    <row r="874" ht="12.5" x14ac:dyDescent="0.25"/>
    <row r="875" ht="12.5" x14ac:dyDescent="0.25"/>
    <row r="876" ht="12.5" x14ac:dyDescent="0.25"/>
    <row r="877" ht="12.5" x14ac:dyDescent="0.25"/>
    <row r="878" ht="12.5" x14ac:dyDescent="0.25"/>
    <row r="879" ht="12.5" x14ac:dyDescent="0.25"/>
    <row r="880" ht="12.5" x14ac:dyDescent="0.25"/>
    <row r="881" ht="12.5" x14ac:dyDescent="0.25"/>
    <row r="882" ht="12.5" x14ac:dyDescent="0.25"/>
    <row r="883" ht="12.5" x14ac:dyDescent="0.25"/>
    <row r="884" ht="12.5" x14ac:dyDescent="0.25"/>
    <row r="885" ht="12.5" x14ac:dyDescent="0.25"/>
    <row r="886" ht="12.5" x14ac:dyDescent="0.25"/>
    <row r="887" ht="12.5" x14ac:dyDescent="0.25"/>
    <row r="888" ht="12.5" x14ac:dyDescent="0.25"/>
    <row r="889" ht="12.5" x14ac:dyDescent="0.25"/>
    <row r="890" ht="12.5" x14ac:dyDescent="0.25"/>
    <row r="891" ht="12.5" x14ac:dyDescent="0.25"/>
    <row r="892" ht="12.5" x14ac:dyDescent="0.25"/>
    <row r="893" ht="12.5" x14ac:dyDescent="0.25"/>
    <row r="894" ht="12.5" x14ac:dyDescent="0.25"/>
    <row r="895" ht="12.5" x14ac:dyDescent="0.25"/>
    <row r="896" ht="12.5" x14ac:dyDescent="0.25"/>
    <row r="897" ht="12.5" x14ac:dyDescent="0.25"/>
    <row r="898" ht="12.5" x14ac:dyDescent="0.25"/>
    <row r="899" ht="12.5" x14ac:dyDescent="0.25"/>
    <row r="900" ht="12.5" x14ac:dyDescent="0.25"/>
    <row r="901" ht="12.5" x14ac:dyDescent="0.25"/>
    <row r="902" ht="12.5" x14ac:dyDescent="0.25"/>
    <row r="903" ht="12.5" x14ac:dyDescent="0.25"/>
    <row r="904" ht="12.5" x14ac:dyDescent="0.25"/>
    <row r="905" ht="12.5" x14ac:dyDescent="0.25"/>
    <row r="906" ht="12.5" x14ac:dyDescent="0.25"/>
    <row r="907" ht="12.5" x14ac:dyDescent="0.25"/>
    <row r="908" ht="12.5" x14ac:dyDescent="0.25"/>
    <row r="909" ht="12.5" x14ac:dyDescent="0.25"/>
    <row r="910" ht="12.5" x14ac:dyDescent="0.25"/>
    <row r="911" ht="12.5" x14ac:dyDescent="0.25"/>
    <row r="912" ht="12.5" x14ac:dyDescent="0.25"/>
    <row r="913" ht="12.5" x14ac:dyDescent="0.25"/>
    <row r="914" ht="12.5" x14ac:dyDescent="0.25"/>
    <row r="915" ht="12.5" x14ac:dyDescent="0.25"/>
    <row r="916" ht="12.5" x14ac:dyDescent="0.25"/>
    <row r="917" ht="12.5" x14ac:dyDescent="0.25"/>
    <row r="918" ht="12.5" x14ac:dyDescent="0.25"/>
    <row r="919" ht="12.5" x14ac:dyDescent="0.25"/>
    <row r="920" ht="12.5" x14ac:dyDescent="0.25"/>
    <row r="921" ht="12.5" x14ac:dyDescent="0.25"/>
    <row r="922" ht="12.5" x14ac:dyDescent="0.25"/>
    <row r="923" ht="12.5" x14ac:dyDescent="0.25"/>
    <row r="924" ht="12.5" x14ac:dyDescent="0.25"/>
    <row r="925" ht="12.5" x14ac:dyDescent="0.25"/>
    <row r="926" ht="12.5" x14ac:dyDescent="0.25"/>
    <row r="927" ht="12.5" x14ac:dyDescent="0.25"/>
    <row r="928" ht="12.5" x14ac:dyDescent="0.25"/>
    <row r="929" ht="12.5" x14ac:dyDescent="0.25"/>
    <row r="930" ht="12.5" x14ac:dyDescent="0.25"/>
    <row r="931" ht="12.5" x14ac:dyDescent="0.25"/>
    <row r="932" ht="12.5" x14ac:dyDescent="0.25"/>
    <row r="933" ht="12.5" x14ac:dyDescent="0.25"/>
    <row r="934" ht="12.5" x14ac:dyDescent="0.25"/>
    <row r="935" ht="12.5" x14ac:dyDescent="0.25"/>
    <row r="936" ht="12.5" x14ac:dyDescent="0.25"/>
    <row r="937" ht="12.5" x14ac:dyDescent="0.25"/>
    <row r="938" ht="12.5" x14ac:dyDescent="0.25"/>
    <row r="939" ht="12.5" x14ac:dyDescent="0.25"/>
    <row r="940" ht="12.5" x14ac:dyDescent="0.25"/>
    <row r="941" ht="12.5" x14ac:dyDescent="0.25"/>
    <row r="942" ht="12.5" x14ac:dyDescent="0.25"/>
    <row r="943" ht="12.5" x14ac:dyDescent="0.25"/>
    <row r="944" ht="12.5" x14ac:dyDescent="0.25"/>
    <row r="945" ht="12.5" x14ac:dyDescent="0.25"/>
    <row r="946" ht="12.5" x14ac:dyDescent="0.25"/>
    <row r="947" ht="12.5" x14ac:dyDescent="0.25"/>
    <row r="948" ht="12.5" x14ac:dyDescent="0.25"/>
    <row r="949" ht="12.5" x14ac:dyDescent="0.25"/>
    <row r="950" ht="12.5" x14ac:dyDescent="0.25"/>
    <row r="951" ht="12.5" x14ac:dyDescent="0.25"/>
    <row r="952" ht="12.5" x14ac:dyDescent="0.25"/>
    <row r="953" ht="12.5" x14ac:dyDescent="0.25"/>
    <row r="954" ht="12.5" x14ac:dyDescent="0.25"/>
    <row r="955" ht="12.5" x14ac:dyDescent="0.25"/>
    <row r="956" ht="12.5" x14ac:dyDescent="0.25"/>
    <row r="957" ht="12.5" x14ac:dyDescent="0.25"/>
    <row r="958" ht="12.5" x14ac:dyDescent="0.25"/>
    <row r="959" ht="12.5" x14ac:dyDescent="0.25"/>
    <row r="960" ht="12.5" x14ac:dyDescent="0.25"/>
    <row r="961" ht="12.5" x14ac:dyDescent="0.25"/>
    <row r="962" ht="12.5" x14ac:dyDescent="0.25"/>
    <row r="963" ht="12.5" x14ac:dyDescent="0.25"/>
    <row r="964" ht="12.5" x14ac:dyDescent="0.25"/>
    <row r="965" ht="12.5" x14ac:dyDescent="0.25"/>
    <row r="966" ht="12.5" x14ac:dyDescent="0.25"/>
    <row r="967" ht="12.5" x14ac:dyDescent="0.25"/>
    <row r="968" ht="12.5" x14ac:dyDescent="0.25"/>
    <row r="969" ht="12.5" x14ac:dyDescent="0.25"/>
    <row r="970" ht="12.5" x14ac:dyDescent="0.25"/>
    <row r="971" ht="12.5" x14ac:dyDescent="0.25"/>
    <row r="972" ht="12.5" x14ac:dyDescent="0.25"/>
    <row r="973" ht="12.5" x14ac:dyDescent="0.25"/>
    <row r="974" ht="12.5" x14ac:dyDescent="0.25"/>
    <row r="975" ht="12.5" x14ac:dyDescent="0.25"/>
    <row r="976" ht="12.5" x14ac:dyDescent="0.25"/>
    <row r="977" ht="12.5" x14ac:dyDescent="0.25"/>
    <row r="978" ht="12.5" x14ac:dyDescent="0.25"/>
    <row r="979" ht="12.5" x14ac:dyDescent="0.25"/>
    <row r="980" ht="12.5" x14ac:dyDescent="0.25"/>
    <row r="981" ht="12.5" x14ac:dyDescent="0.25"/>
    <row r="982" ht="12.5" x14ac:dyDescent="0.25"/>
    <row r="983" ht="12.5" x14ac:dyDescent="0.25"/>
    <row r="984" ht="12.5" x14ac:dyDescent="0.25"/>
    <row r="985" ht="12.5" x14ac:dyDescent="0.25"/>
    <row r="986" ht="12.5" x14ac:dyDescent="0.25"/>
    <row r="987" ht="12.5" x14ac:dyDescent="0.25"/>
    <row r="988" ht="12.5" x14ac:dyDescent="0.25"/>
    <row r="989" ht="12.5" x14ac:dyDescent="0.25"/>
    <row r="990" ht="12.5" x14ac:dyDescent="0.25"/>
  </sheetData>
  <mergeCells count="4">
    <mergeCell ref="H3:AD4"/>
    <mergeCell ref="B30:AQ30"/>
    <mergeCell ref="H59:AD59"/>
    <mergeCell ref="H115:AE115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B33F4-D605-4274-9E11-803A1519FB18}">
  <dimension ref="A1:BD990"/>
  <sheetViews>
    <sheetView zoomScale="60" zoomScaleNormal="60" workbookViewId="0">
      <selection activeCell="BC22" sqref="BC22"/>
    </sheetView>
  </sheetViews>
  <sheetFormatPr defaultColWidth="14.453125" defaultRowHeight="15.75" customHeight="1" x14ac:dyDescent="0.25"/>
  <cols>
    <col min="1" max="1" width="3.54296875" style="40" customWidth="1"/>
    <col min="2" max="43" width="3.453125" style="40" customWidth="1"/>
    <col min="44" max="45" width="14.453125" style="40"/>
    <col min="46" max="46" width="29" style="40" customWidth="1"/>
    <col min="47" max="47" width="15.453125" style="40" customWidth="1"/>
    <col min="48" max="16384" width="14.453125" style="40"/>
  </cols>
  <sheetData>
    <row r="1" spans="1:56" ht="15.75" customHeight="1" thickBot="1" x14ac:dyDescent="0.3"/>
    <row r="2" spans="1:56" ht="15.75" customHeight="1" x14ac:dyDescent="0.25">
      <c r="B2" s="129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1"/>
    </row>
    <row r="3" spans="1:56" ht="15.75" customHeight="1" thickBot="1" x14ac:dyDescent="0.3">
      <c r="B3" s="132"/>
      <c r="C3" s="52"/>
      <c r="D3" s="52"/>
      <c r="E3" s="52"/>
      <c r="F3" s="52"/>
      <c r="G3" s="52"/>
      <c r="H3" s="274" t="s">
        <v>115</v>
      </c>
      <c r="I3" s="274"/>
      <c r="J3" s="274"/>
      <c r="K3" s="274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133"/>
    </row>
    <row r="4" spans="1:56" ht="14.25" customHeight="1" x14ac:dyDescent="0.35">
      <c r="A4" s="21"/>
      <c r="B4" s="134"/>
      <c r="C4" s="135"/>
      <c r="D4" s="52"/>
      <c r="E4" s="52"/>
      <c r="F4" s="52"/>
      <c r="G4" s="52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4"/>
      <c r="AB4" s="274"/>
      <c r="AC4" s="274"/>
      <c r="AD4" s="274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129"/>
      <c r="AT4" s="174" t="s">
        <v>25</v>
      </c>
      <c r="AU4" s="174" t="s">
        <v>26</v>
      </c>
      <c r="AV4" s="174" t="s">
        <v>27</v>
      </c>
      <c r="AW4" s="175" t="s">
        <v>28</v>
      </c>
      <c r="AX4" s="52"/>
      <c r="AY4" s="23" t="s">
        <v>29</v>
      </c>
      <c r="AZ4" s="52"/>
      <c r="BA4" s="53"/>
      <c r="BB4" s="133"/>
    </row>
    <row r="5" spans="1:56" ht="14.25" customHeight="1" x14ac:dyDescent="0.35">
      <c r="A5" s="21"/>
      <c r="B5" s="134"/>
      <c r="C5" s="135"/>
      <c r="D5" s="52"/>
      <c r="E5" s="52"/>
      <c r="F5" s="52"/>
      <c r="G5" s="52"/>
      <c r="H5" s="205"/>
      <c r="I5" s="205"/>
      <c r="J5" s="205"/>
      <c r="K5" s="205"/>
      <c r="L5" s="205"/>
      <c r="M5" s="205"/>
      <c r="N5" s="205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202"/>
      <c r="AT5" s="24" t="s">
        <v>98</v>
      </c>
      <c r="AU5" s="25" t="s">
        <v>99</v>
      </c>
      <c r="AV5" s="25">
        <f>COUNTIF($C$8:$AP$29,"PS")</f>
        <v>3</v>
      </c>
      <c r="AW5" s="177">
        <f>(AV5/$AV$28)*100</f>
        <v>2.1897810218978102</v>
      </c>
      <c r="AX5" s="52"/>
      <c r="AY5" s="25" t="s">
        <v>31</v>
      </c>
      <c r="AZ5" s="52"/>
      <c r="BA5" s="53"/>
      <c r="BB5" s="133"/>
    </row>
    <row r="6" spans="1:56" ht="14.25" customHeight="1" x14ac:dyDescent="0.35">
      <c r="A6" s="21"/>
      <c r="B6" s="13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125"/>
      <c r="AR6" s="52"/>
      <c r="AS6" s="178"/>
      <c r="AT6" s="24" t="s">
        <v>30</v>
      </c>
      <c r="AU6" s="25" t="s">
        <v>82</v>
      </c>
      <c r="AV6" s="25">
        <f>COUNTIF($C$8:$AP$29,"UI")</f>
        <v>18</v>
      </c>
      <c r="AW6" s="177">
        <f>(AV6/$AV$28)*100</f>
        <v>13.138686131386862</v>
      </c>
      <c r="AX6" s="52"/>
      <c r="AY6" s="25" t="s">
        <v>31</v>
      </c>
      <c r="AZ6" s="52"/>
      <c r="BA6" s="52"/>
      <c r="BB6" s="133"/>
    </row>
    <row r="7" spans="1:56" ht="14.25" customHeight="1" x14ac:dyDescent="0.35">
      <c r="A7" s="21"/>
      <c r="B7" s="138"/>
      <c r="C7" s="139">
        <v>1</v>
      </c>
      <c r="D7" s="139">
        <v>2</v>
      </c>
      <c r="E7" s="139">
        <v>3</v>
      </c>
      <c r="F7" s="139">
        <v>4</v>
      </c>
      <c r="G7" s="139">
        <v>5</v>
      </c>
      <c r="H7" s="139">
        <v>6</v>
      </c>
      <c r="I7" s="139">
        <v>7</v>
      </c>
      <c r="J7" s="139">
        <v>8</v>
      </c>
      <c r="K7" s="139">
        <v>9</v>
      </c>
      <c r="L7" s="139">
        <v>10</v>
      </c>
      <c r="M7" s="139">
        <v>11</v>
      </c>
      <c r="N7" s="139">
        <v>12</v>
      </c>
      <c r="O7" s="139">
        <v>13</v>
      </c>
      <c r="P7" s="139">
        <v>14</v>
      </c>
      <c r="Q7" s="139">
        <v>15</v>
      </c>
      <c r="R7" s="139">
        <v>16</v>
      </c>
      <c r="S7" s="139">
        <v>17</v>
      </c>
      <c r="T7" s="139">
        <v>18</v>
      </c>
      <c r="U7" s="139">
        <v>19</v>
      </c>
      <c r="V7" s="139">
        <v>20</v>
      </c>
      <c r="W7" s="139">
        <v>21</v>
      </c>
      <c r="X7" s="139">
        <v>22</v>
      </c>
      <c r="Y7" s="139">
        <v>23</v>
      </c>
      <c r="Z7" s="139">
        <v>24</v>
      </c>
      <c r="AA7" s="139">
        <v>25</v>
      </c>
      <c r="AB7" s="139">
        <v>26</v>
      </c>
      <c r="AC7" s="139">
        <v>27</v>
      </c>
      <c r="AD7" s="139">
        <v>28</v>
      </c>
      <c r="AE7" s="139">
        <v>29</v>
      </c>
      <c r="AF7" s="139">
        <v>30</v>
      </c>
      <c r="AG7" s="139">
        <v>31</v>
      </c>
      <c r="AH7" s="139">
        <v>32</v>
      </c>
      <c r="AI7" s="139">
        <v>33</v>
      </c>
      <c r="AJ7" s="139">
        <v>34</v>
      </c>
      <c r="AK7" s="139">
        <v>35</v>
      </c>
      <c r="AL7" s="139">
        <v>36</v>
      </c>
      <c r="AM7" s="139">
        <v>37</v>
      </c>
      <c r="AN7" s="139">
        <v>38</v>
      </c>
      <c r="AO7" s="139">
        <v>39</v>
      </c>
      <c r="AP7" s="139">
        <v>40</v>
      </c>
      <c r="AQ7" s="140"/>
      <c r="AR7" s="52"/>
      <c r="AS7" s="179"/>
      <c r="AT7" s="24" t="s">
        <v>83</v>
      </c>
      <c r="AU7" s="25" t="s">
        <v>84</v>
      </c>
      <c r="AV7" s="25">
        <f>COUNTIF($C$8:$AP$29,"LEx")</f>
        <v>6</v>
      </c>
      <c r="AW7" s="177">
        <f t="shared" ref="AW7:AW26" si="0">(AV7/$AV$28)*100</f>
        <v>4.3795620437956204</v>
      </c>
      <c r="AX7" s="52"/>
      <c r="AY7" s="25" t="s">
        <v>31</v>
      </c>
      <c r="AZ7" s="52"/>
      <c r="BA7" s="52"/>
      <c r="BB7" s="133"/>
    </row>
    <row r="8" spans="1:56" ht="14.25" customHeight="1" x14ac:dyDescent="0.35">
      <c r="A8" s="21"/>
      <c r="B8" s="138">
        <v>1</v>
      </c>
      <c r="C8" s="56" t="s">
        <v>82</v>
      </c>
      <c r="D8" s="56" t="s">
        <v>82</v>
      </c>
      <c r="E8" s="56" t="s">
        <v>82</v>
      </c>
      <c r="F8" s="56" t="s">
        <v>82</v>
      </c>
      <c r="G8" s="56" t="s">
        <v>82</v>
      </c>
      <c r="H8" s="56" t="s">
        <v>82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230"/>
      <c r="T8" s="230"/>
      <c r="U8" s="230"/>
      <c r="V8" s="230"/>
      <c r="W8" s="230"/>
      <c r="X8" s="230"/>
      <c r="Y8" s="230"/>
      <c r="Z8" s="230"/>
      <c r="AA8" s="230"/>
      <c r="AB8" s="47"/>
      <c r="AC8" s="47"/>
      <c r="AD8" s="47"/>
      <c r="AE8" s="47"/>
      <c r="AF8" s="47"/>
      <c r="AG8" s="47"/>
      <c r="AH8" s="47"/>
      <c r="AI8" s="49"/>
      <c r="AJ8" s="47"/>
      <c r="AK8" s="47"/>
      <c r="AL8" s="47"/>
      <c r="AM8" s="47"/>
      <c r="AN8" s="230"/>
      <c r="AO8" s="230"/>
      <c r="AP8" s="230"/>
      <c r="AQ8" s="140"/>
      <c r="AR8" s="52"/>
      <c r="AS8" s="180"/>
      <c r="AT8" s="25" t="s">
        <v>64</v>
      </c>
      <c r="AU8" s="25" t="s">
        <v>41</v>
      </c>
      <c r="AV8" s="25">
        <f>COUNTIF($C$8:$AP$29,"P")</f>
        <v>61</v>
      </c>
      <c r="AW8" s="177">
        <f t="shared" si="0"/>
        <v>44.525547445255476</v>
      </c>
      <c r="AX8" s="52"/>
      <c r="AY8" s="25" t="s">
        <v>35</v>
      </c>
      <c r="AZ8" s="52"/>
      <c r="BA8" s="52"/>
      <c r="BB8" s="133"/>
      <c r="BC8" s="52"/>
      <c r="BD8" s="52"/>
    </row>
    <row r="9" spans="1:56" ht="14.25" customHeight="1" x14ac:dyDescent="0.35">
      <c r="A9" s="21"/>
      <c r="B9" s="138">
        <v>2</v>
      </c>
      <c r="C9" s="56" t="s">
        <v>82</v>
      </c>
      <c r="D9" s="56" t="s">
        <v>82</v>
      </c>
      <c r="E9" s="56" t="s">
        <v>82</v>
      </c>
      <c r="F9" s="56" t="s">
        <v>82</v>
      </c>
      <c r="G9" s="56" t="s">
        <v>82</v>
      </c>
      <c r="H9" s="56" t="s">
        <v>82</v>
      </c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230"/>
      <c r="U9" s="230"/>
      <c r="V9" s="230"/>
      <c r="W9" s="230"/>
      <c r="X9" s="230"/>
      <c r="Y9" s="230"/>
      <c r="Z9" s="230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230"/>
      <c r="AN9" s="230"/>
      <c r="AO9" s="230"/>
      <c r="AP9" s="230"/>
      <c r="AQ9" s="140"/>
      <c r="AR9" s="52"/>
      <c r="AS9" s="181"/>
      <c r="AT9" s="25" t="s">
        <v>42</v>
      </c>
      <c r="AU9" s="25" t="s">
        <v>43</v>
      </c>
      <c r="AV9" s="25">
        <f>COUNTIF($C$8:$AP$29,"CrP")</f>
        <v>0</v>
      </c>
      <c r="AW9" s="177">
        <f t="shared" si="0"/>
        <v>0</v>
      </c>
      <c r="AX9" s="52"/>
      <c r="AY9" s="25" t="s">
        <v>44</v>
      </c>
      <c r="AZ9" s="52"/>
      <c r="BA9" s="52"/>
      <c r="BB9" s="133"/>
      <c r="BC9" s="53"/>
      <c r="BD9" s="52"/>
    </row>
    <row r="10" spans="1:56" ht="14.25" customHeight="1" x14ac:dyDescent="0.35">
      <c r="A10" s="21"/>
      <c r="B10" s="138">
        <v>3</v>
      </c>
      <c r="C10" s="56" t="s">
        <v>82</v>
      </c>
      <c r="D10" s="60" t="s">
        <v>82</v>
      </c>
      <c r="E10" s="60" t="s">
        <v>82</v>
      </c>
      <c r="F10" s="60" t="s">
        <v>82</v>
      </c>
      <c r="G10" s="60" t="s">
        <v>82</v>
      </c>
      <c r="H10" s="60" t="s">
        <v>82</v>
      </c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230"/>
      <c r="V10" s="230"/>
      <c r="W10" s="230"/>
      <c r="X10" s="230"/>
      <c r="Y10" s="230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251"/>
      <c r="AN10" s="251"/>
      <c r="AO10" s="230"/>
      <c r="AP10" s="230"/>
      <c r="AQ10" s="140"/>
      <c r="AR10" s="52"/>
      <c r="AS10" s="182"/>
      <c r="AT10" s="25" t="s">
        <v>65</v>
      </c>
      <c r="AU10" s="25" t="s">
        <v>45</v>
      </c>
      <c r="AV10" s="25">
        <f>COUNTIF($C$8:$AP$29,"MPLR")</f>
        <v>0</v>
      </c>
      <c r="AW10" s="177">
        <f t="shared" si="0"/>
        <v>0</v>
      </c>
      <c r="AX10" s="52"/>
      <c r="AY10" s="25" t="s">
        <v>44</v>
      </c>
      <c r="AZ10" s="52"/>
      <c r="BA10" s="52"/>
      <c r="BB10" s="133"/>
      <c r="BC10" s="51"/>
      <c r="BD10" s="52"/>
    </row>
    <row r="11" spans="1:56" ht="14.25" customHeight="1" x14ac:dyDescent="0.35">
      <c r="A11" s="21"/>
      <c r="B11" s="138">
        <v>4</v>
      </c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230"/>
      <c r="W11" s="230"/>
      <c r="X11" s="230"/>
      <c r="Y11" s="47"/>
      <c r="Z11" s="47"/>
      <c r="AA11" s="58"/>
      <c r="AB11" s="47"/>
      <c r="AC11" s="47"/>
      <c r="AD11" s="47"/>
      <c r="AE11" s="47"/>
      <c r="AF11" s="47"/>
      <c r="AG11" s="47"/>
      <c r="AH11" s="47"/>
      <c r="AJ11" s="103" t="s">
        <v>34</v>
      </c>
      <c r="AK11" s="104" t="s">
        <v>34</v>
      </c>
      <c r="AL11" s="61"/>
      <c r="AM11" s="251"/>
      <c r="AN11" s="117" t="s">
        <v>78</v>
      </c>
      <c r="AO11" s="118" t="s">
        <v>78</v>
      </c>
      <c r="AP11" s="119" t="s">
        <v>78</v>
      </c>
      <c r="AQ11" s="140"/>
      <c r="AR11" s="52"/>
      <c r="AS11" s="183"/>
      <c r="AT11" s="25" t="s">
        <v>66</v>
      </c>
      <c r="AU11" s="25" t="s">
        <v>46</v>
      </c>
      <c r="AV11" s="25">
        <f>COUNTIF($C$8:$AP$29,"MPUD")</f>
        <v>10</v>
      </c>
      <c r="AW11" s="177">
        <f t="shared" si="0"/>
        <v>7.2992700729926998</v>
      </c>
      <c r="AX11" s="52"/>
      <c r="AY11" s="25" t="s">
        <v>44</v>
      </c>
      <c r="AZ11" s="52"/>
      <c r="BA11" s="52"/>
      <c r="BB11" s="133"/>
      <c r="BC11" s="51"/>
      <c r="BD11" s="52"/>
    </row>
    <row r="12" spans="1:56" ht="15.5" x14ac:dyDescent="0.35">
      <c r="A12" s="21"/>
      <c r="B12" s="138">
        <v>5</v>
      </c>
      <c r="C12" s="47"/>
      <c r="E12" s="58"/>
      <c r="F12" s="58"/>
      <c r="G12" s="47"/>
      <c r="H12" s="47"/>
      <c r="I12" s="47"/>
      <c r="J12" s="47"/>
      <c r="K12" s="47"/>
      <c r="L12" s="61"/>
      <c r="M12" s="61"/>
      <c r="N12" s="61"/>
      <c r="O12" s="58"/>
      <c r="P12" s="58"/>
      <c r="Q12" s="47"/>
      <c r="R12" s="47"/>
      <c r="S12" s="47"/>
      <c r="T12" s="47"/>
      <c r="U12" s="47"/>
      <c r="V12" s="47"/>
      <c r="W12" s="230"/>
      <c r="X12" s="47"/>
      <c r="Y12" s="47"/>
      <c r="Z12" s="47"/>
      <c r="AA12" s="58"/>
      <c r="AB12" s="47"/>
      <c r="AC12" s="47"/>
      <c r="AD12" s="47"/>
      <c r="AE12" s="47"/>
      <c r="AF12" s="47"/>
      <c r="AG12" s="47"/>
      <c r="AH12" s="47"/>
      <c r="AJ12" s="105" t="s">
        <v>34</v>
      </c>
      <c r="AK12" s="106" t="s">
        <v>34</v>
      </c>
      <c r="AL12" s="61"/>
      <c r="AM12" s="251"/>
      <c r="AN12" s="120" t="s">
        <v>78</v>
      </c>
      <c r="AO12" s="121" t="s">
        <v>78</v>
      </c>
      <c r="AP12" s="122" t="s">
        <v>78</v>
      </c>
      <c r="AQ12" s="140"/>
      <c r="AR12" s="52"/>
      <c r="AS12" s="184"/>
      <c r="AT12" s="25" t="s">
        <v>20</v>
      </c>
      <c r="AU12" s="25" t="s">
        <v>74</v>
      </c>
      <c r="AV12" s="25">
        <f>COUNTIF($C$8:$AP$29,"CP")</f>
        <v>0</v>
      </c>
      <c r="AW12" s="177">
        <f t="shared" si="0"/>
        <v>0</v>
      </c>
      <c r="AX12" s="52"/>
      <c r="AY12" s="25" t="s">
        <v>44</v>
      </c>
      <c r="AZ12" s="52"/>
      <c r="BA12" s="52"/>
      <c r="BB12" s="133"/>
      <c r="BC12" s="51"/>
      <c r="BD12" s="52"/>
    </row>
    <row r="13" spans="1:56" ht="15.5" x14ac:dyDescent="0.35">
      <c r="A13" s="21"/>
      <c r="B13" s="138">
        <v>6</v>
      </c>
      <c r="C13" s="47"/>
      <c r="E13" s="58"/>
      <c r="F13" s="58"/>
      <c r="G13" s="47"/>
      <c r="H13" s="47"/>
      <c r="I13" s="47"/>
      <c r="J13" s="47"/>
      <c r="K13" s="47"/>
      <c r="L13" s="61"/>
      <c r="M13" s="61"/>
      <c r="N13" s="61"/>
      <c r="O13" s="58"/>
      <c r="P13" s="58"/>
      <c r="Q13" s="47"/>
      <c r="R13" s="47"/>
      <c r="S13" s="48"/>
      <c r="T13" s="47"/>
      <c r="U13" s="47"/>
      <c r="V13" s="47"/>
      <c r="W13" s="47"/>
      <c r="X13" s="47"/>
      <c r="Y13" s="47"/>
      <c r="Z13" s="58"/>
      <c r="AA13" s="58"/>
      <c r="AB13" s="47"/>
      <c r="AC13" s="47"/>
      <c r="AD13" s="47"/>
      <c r="AE13" s="47"/>
      <c r="AF13" s="47"/>
      <c r="AG13" s="47"/>
      <c r="AH13" s="47"/>
      <c r="AJ13" s="107" t="s">
        <v>34</v>
      </c>
      <c r="AK13" s="108" t="s">
        <v>34</v>
      </c>
      <c r="AL13" s="61"/>
      <c r="AM13" s="251"/>
      <c r="AN13" s="120" t="s">
        <v>78</v>
      </c>
      <c r="AO13" s="121" t="s">
        <v>78</v>
      </c>
      <c r="AP13" s="122" t="s">
        <v>78</v>
      </c>
      <c r="AQ13" s="140"/>
      <c r="AR13" s="52"/>
      <c r="AS13" s="185"/>
      <c r="AT13" s="25" t="s">
        <v>67</v>
      </c>
      <c r="AU13" s="25" t="s">
        <v>76</v>
      </c>
      <c r="AV13" s="25">
        <f>COUNTIF($C$8:$AP$29,"LDB")</f>
        <v>0</v>
      </c>
      <c r="AW13" s="177">
        <f t="shared" si="0"/>
        <v>0</v>
      </c>
      <c r="AX13" s="52"/>
      <c r="AY13" s="25" t="s">
        <v>44</v>
      </c>
      <c r="AZ13" s="52"/>
      <c r="BA13" s="52"/>
      <c r="BB13" s="133"/>
      <c r="BC13" s="51"/>
      <c r="BD13" s="52"/>
    </row>
    <row r="14" spans="1:56" ht="15.5" x14ac:dyDescent="0.35">
      <c r="A14" s="21"/>
      <c r="B14" s="138">
        <v>7</v>
      </c>
      <c r="C14" s="47"/>
      <c r="E14" s="58"/>
      <c r="F14" s="58"/>
      <c r="G14" s="47"/>
      <c r="H14" s="47"/>
      <c r="I14" s="47"/>
      <c r="J14" s="47"/>
      <c r="K14" s="47"/>
      <c r="L14" s="61"/>
      <c r="M14" s="61"/>
      <c r="N14" s="61"/>
      <c r="O14" s="58"/>
      <c r="P14" s="58"/>
      <c r="Q14" s="47"/>
      <c r="R14" s="47"/>
      <c r="S14" s="47"/>
      <c r="T14" s="47"/>
      <c r="U14" s="47"/>
      <c r="V14" s="47"/>
      <c r="W14" s="47"/>
      <c r="X14" s="47"/>
      <c r="Y14" s="47"/>
      <c r="Z14" s="58"/>
      <c r="AA14" s="58"/>
      <c r="AB14" s="48"/>
      <c r="AC14" s="47"/>
      <c r="AD14" s="47"/>
      <c r="AE14" s="47"/>
      <c r="AF14" s="47"/>
      <c r="AG14" s="47"/>
      <c r="AH14" s="64" t="s">
        <v>41</v>
      </c>
      <c r="AI14" s="95" t="s">
        <v>41</v>
      </c>
      <c r="AJ14" s="95" t="s">
        <v>41</v>
      </c>
      <c r="AK14" s="95" t="s">
        <v>41</v>
      </c>
      <c r="AL14" s="95" t="s">
        <v>41</v>
      </c>
      <c r="AM14" s="95" t="s">
        <v>41</v>
      </c>
      <c r="AN14" s="96" t="s">
        <v>41</v>
      </c>
      <c r="AO14" s="96" t="s">
        <v>41</v>
      </c>
      <c r="AP14" s="59" t="s">
        <v>41</v>
      </c>
      <c r="AQ14" s="140"/>
      <c r="AR14" s="52"/>
      <c r="AS14" s="186"/>
      <c r="AT14" s="25" t="s">
        <v>52</v>
      </c>
      <c r="AU14" s="25" t="s">
        <v>77</v>
      </c>
      <c r="AV14" s="25">
        <f>COUNTIF($C$8:$AP$29,"LB")</f>
        <v>0</v>
      </c>
      <c r="AW14" s="177">
        <f t="shared" si="0"/>
        <v>0</v>
      </c>
      <c r="AX14" s="52"/>
      <c r="AY14" s="25" t="s">
        <v>44</v>
      </c>
      <c r="AZ14" s="52"/>
      <c r="BA14" s="52"/>
      <c r="BB14" s="133"/>
      <c r="BC14" s="51"/>
      <c r="BD14" s="52"/>
    </row>
    <row r="15" spans="1:56" ht="15.5" x14ac:dyDescent="0.35">
      <c r="A15" s="21"/>
      <c r="B15" s="138">
        <v>8</v>
      </c>
      <c r="C15" s="50"/>
      <c r="D15" s="50"/>
      <c r="E15" s="50"/>
      <c r="F15" s="50"/>
      <c r="G15" s="47"/>
      <c r="H15" s="47"/>
      <c r="I15" s="62"/>
      <c r="J15" s="62"/>
      <c r="K15" s="62"/>
      <c r="L15" s="62"/>
      <c r="M15" s="50"/>
      <c r="N15" s="244"/>
      <c r="O15" s="244"/>
      <c r="P15" s="244"/>
      <c r="Q15" s="244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2"/>
      <c r="AN15" s="52"/>
      <c r="AO15" s="52"/>
      <c r="AP15" s="52"/>
      <c r="AQ15" s="140"/>
      <c r="AR15" s="52"/>
      <c r="AS15" s="187"/>
      <c r="AT15" s="25" t="s">
        <v>13</v>
      </c>
      <c r="AU15" s="25" t="s">
        <v>63</v>
      </c>
      <c r="AV15" s="25">
        <f>COUNTIF($C$8:$AP$29,"T")</f>
        <v>0</v>
      </c>
      <c r="AW15" s="177">
        <f t="shared" si="0"/>
        <v>0</v>
      </c>
      <c r="AX15" s="52"/>
      <c r="AY15" s="25" t="s">
        <v>44</v>
      </c>
      <c r="AZ15" s="52"/>
      <c r="BA15" s="52"/>
      <c r="BB15" s="133"/>
      <c r="BC15" s="51"/>
      <c r="BD15" s="52"/>
    </row>
    <row r="16" spans="1:56" ht="15.5" x14ac:dyDescent="0.35">
      <c r="A16" s="21"/>
      <c r="B16" s="138">
        <v>9</v>
      </c>
      <c r="C16" s="230"/>
      <c r="D16" s="230"/>
      <c r="E16" s="230"/>
      <c r="F16" s="230"/>
      <c r="G16" s="230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57"/>
      <c r="AP16" s="57"/>
      <c r="AQ16" s="140"/>
      <c r="AR16" s="52"/>
      <c r="AS16" s="188"/>
      <c r="AT16" s="25" t="s">
        <v>22</v>
      </c>
      <c r="AU16" s="25" t="s">
        <v>75</v>
      </c>
      <c r="AV16" s="25">
        <f>COUNTIF($C$8:$AP$29,"TG")</f>
        <v>0</v>
      </c>
      <c r="AW16" s="177">
        <f t="shared" si="0"/>
        <v>0</v>
      </c>
      <c r="AX16" s="52"/>
      <c r="AY16" s="25" t="s">
        <v>44</v>
      </c>
      <c r="AZ16" s="52"/>
      <c r="BA16" s="52"/>
      <c r="BB16" s="133"/>
      <c r="BC16" s="51"/>
      <c r="BD16" s="52"/>
    </row>
    <row r="17" spans="1:56" ht="15.5" x14ac:dyDescent="0.35">
      <c r="A17" s="21"/>
      <c r="B17" s="138">
        <v>10</v>
      </c>
      <c r="C17" s="230"/>
      <c r="E17" s="230"/>
      <c r="F17" s="230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8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9"/>
      <c r="AF17" s="49"/>
      <c r="AG17" s="49"/>
      <c r="AH17" s="47"/>
      <c r="AI17" s="47"/>
      <c r="AJ17" s="47"/>
      <c r="AK17" s="47"/>
      <c r="AL17" s="47"/>
      <c r="AM17" s="47"/>
      <c r="AN17" s="47"/>
      <c r="AO17" s="50"/>
      <c r="AP17" s="50"/>
      <c r="AQ17" s="140"/>
      <c r="AR17" s="52"/>
      <c r="AS17" s="189"/>
      <c r="AT17" s="25" t="s">
        <v>47</v>
      </c>
      <c r="AU17" s="25" t="s">
        <v>78</v>
      </c>
      <c r="AV17" s="25">
        <f>COUNTIF($C$8:$AP$29,"TT")</f>
        <v>18</v>
      </c>
      <c r="AW17" s="177">
        <f t="shared" si="0"/>
        <v>13.138686131386862</v>
      </c>
      <c r="AX17" s="52"/>
      <c r="AY17" s="25" t="s">
        <v>48</v>
      </c>
      <c r="AZ17" s="52"/>
      <c r="BA17" s="52"/>
      <c r="BB17" s="133"/>
      <c r="BC17" s="51"/>
      <c r="BD17" s="52"/>
    </row>
    <row r="18" spans="1:56" ht="15.5" x14ac:dyDescent="0.35">
      <c r="A18" s="21"/>
      <c r="B18" s="138">
        <v>11</v>
      </c>
      <c r="C18" s="230"/>
      <c r="E18" s="230"/>
      <c r="F18" s="47"/>
      <c r="G18" s="47"/>
      <c r="H18" s="50"/>
      <c r="I18" s="50"/>
      <c r="J18" s="47"/>
      <c r="K18" s="47"/>
      <c r="L18" s="47"/>
      <c r="M18" s="47"/>
      <c r="N18" s="47"/>
      <c r="O18" s="47"/>
      <c r="P18" s="47"/>
      <c r="Q18" s="47"/>
      <c r="R18" s="48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9"/>
      <c r="AD18" s="47"/>
      <c r="AE18" s="49"/>
      <c r="AF18" s="49"/>
      <c r="AG18" s="49"/>
      <c r="AH18" s="47"/>
      <c r="AI18" s="48"/>
      <c r="AJ18" s="47"/>
      <c r="AK18" s="47"/>
      <c r="AL18" s="47"/>
      <c r="AM18" s="47"/>
      <c r="AQ18" s="140"/>
      <c r="AR18" s="52"/>
      <c r="AS18" s="190"/>
      <c r="AT18" s="25" t="s">
        <v>49</v>
      </c>
      <c r="AU18" s="25" t="s">
        <v>79</v>
      </c>
      <c r="AV18" s="25">
        <f>COUNTIF($C$8:$AP$29,"TTP")</f>
        <v>0</v>
      </c>
      <c r="AW18" s="177">
        <f t="shared" si="0"/>
        <v>0</v>
      </c>
      <c r="AX18" s="52"/>
      <c r="AY18" s="25" t="s">
        <v>48</v>
      </c>
      <c r="AZ18" s="52"/>
      <c r="BA18" s="52"/>
      <c r="BB18" s="133"/>
      <c r="BC18" s="51"/>
      <c r="BD18" s="52"/>
    </row>
    <row r="19" spans="1:56" ht="15.5" x14ac:dyDescent="0.35">
      <c r="A19" s="21"/>
      <c r="B19" s="138">
        <v>12</v>
      </c>
      <c r="C19" s="230"/>
      <c r="D19" s="169" t="s">
        <v>99</v>
      </c>
      <c r="E19" s="47"/>
      <c r="F19" s="47"/>
      <c r="G19" s="58"/>
      <c r="H19" s="58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58"/>
      <c r="T19" s="58"/>
      <c r="U19" s="47"/>
      <c r="V19" s="47"/>
      <c r="W19" s="47"/>
      <c r="X19" s="47"/>
      <c r="Y19" s="47"/>
      <c r="Z19" s="47"/>
      <c r="AA19" s="47"/>
      <c r="AB19" s="49"/>
      <c r="AC19" s="47"/>
      <c r="AD19" s="47"/>
      <c r="AE19" s="49"/>
      <c r="AF19" s="49"/>
      <c r="AG19" s="49"/>
      <c r="AH19" s="47"/>
      <c r="AI19" s="47"/>
      <c r="AJ19" s="47"/>
      <c r="AK19" s="103" t="s">
        <v>34</v>
      </c>
      <c r="AL19" s="104" t="s">
        <v>34</v>
      </c>
      <c r="AM19" s="47"/>
      <c r="AN19" s="117" t="s">
        <v>78</v>
      </c>
      <c r="AO19" s="118" t="s">
        <v>78</v>
      </c>
      <c r="AP19" s="119" t="s">
        <v>78</v>
      </c>
      <c r="AQ19" s="140"/>
      <c r="AR19" s="52"/>
      <c r="AS19" s="191"/>
      <c r="AT19" s="25" t="s">
        <v>50</v>
      </c>
      <c r="AU19" s="25" t="s">
        <v>80</v>
      </c>
      <c r="AV19" s="25">
        <f>COUNTIF($C$8:$AP$29,"QTE")</f>
        <v>0</v>
      </c>
      <c r="AW19" s="177">
        <f t="shared" si="0"/>
        <v>0</v>
      </c>
      <c r="AX19" s="52"/>
      <c r="AY19" s="25" t="s">
        <v>48</v>
      </c>
      <c r="AZ19" s="52"/>
      <c r="BA19" s="52"/>
      <c r="BB19" s="133"/>
      <c r="BC19" s="51"/>
      <c r="BD19" s="52"/>
    </row>
    <row r="20" spans="1:56" ht="15.75" customHeight="1" x14ac:dyDescent="0.35">
      <c r="A20" s="26"/>
      <c r="B20" s="138">
        <v>13</v>
      </c>
      <c r="C20" s="230"/>
      <c r="D20" s="170" t="s">
        <v>99</v>
      </c>
      <c r="E20" s="47"/>
      <c r="F20" s="47"/>
      <c r="G20" s="58"/>
      <c r="H20" s="58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58"/>
      <c r="T20" s="58"/>
      <c r="U20" s="47"/>
      <c r="V20" s="47"/>
      <c r="W20" s="47"/>
      <c r="X20" s="47"/>
      <c r="Y20" s="47"/>
      <c r="Z20" s="47"/>
      <c r="AA20" s="49"/>
      <c r="AB20" s="47"/>
      <c r="AC20" s="47"/>
      <c r="AD20" s="49"/>
      <c r="AE20" s="49"/>
      <c r="AF20" s="49"/>
      <c r="AG20" s="50"/>
      <c r="AH20" s="50"/>
      <c r="AI20" s="50"/>
      <c r="AJ20" s="50"/>
      <c r="AK20" s="105" t="s">
        <v>34</v>
      </c>
      <c r="AL20" s="106" t="s">
        <v>34</v>
      </c>
      <c r="AM20" s="50"/>
      <c r="AN20" s="120" t="s">
        <v>78</v>
      </c>
      <c r="AO20" s="121" t="s">
        <v>78</v>
      </c>
      <c r="AP20" s="122" t="s">
        <v>78</v>
      </c>
      <c r="AQ20" s="140"/>
      <c r="AR20" s="52"/>
      <c r="AS20" s="192"/>
      <c r="AT20" s="25" t="s">
        <v>51</v>
      </c>
      <c r="AU20" s="25" t="s">
        <v>85</v>
      </c>
      <c r="AV20" s="25">
        <f>COUNTIF($C$8:$AP$29,"QTEP")</f>
        <v>0</v>
      </c>
      <c r="AW20" s="177">
        <f t="shared" si="0"/>
        <v>0</v>
      </c>
      <c r="AX20" s="52"/>
      <c r="AY20" s="25" t="s">
        <v>48</v>
      </c>
      <c r="AZ20" s="52"/>
      <c r="BA20" s="52"/>
      <c r="BB20" s="133"/>
      <c r="BC20" s="51"/>
      <c r="BD20" s="52"/>
    </row>
    <row r="21" spans="1:56" ht="15.5" x14ac:dyDescent="0.35">
      <c r="A21" s="21"/>
      <c r="B21" s="138">
        <v>14</v>
      </c>
      <c r="C21" s="47"/>
      <c r="D21" s="170" t="s">
        <v>99</v>
      </c>
      <c r="E21" s="52"/>
      <c r="F21" s="52"/>
      <c r="G21" s="58"/>
      <c r="H21" s="58"/>
      <c r="I21" s="47"/>
      <c r="J21" s="47"/>
      <c r="K21" s="47"/>
      <c r="L21" s="47"/>
      <c r="M21" s="47"/>
      <c r="N21" s="47"/>
      <c r="O21" s="47"/>
      <c r="P21" s="48"/>
      <c r="Q21" s="47"/>
      <c r="R21" s="47"/>
      <c r="S21" s="58"/>
      <c r="T21" s="58"/>
      <c r="U21" s="47"/>
      <c r="V21" s="47"/>
      <c r="W21" s="47"/>
      <c r="X21" s="47"/>
      <c r="Y21" s="49"/>
      <c r="Z21" s="47"/>
      <c r="AA21" s="47"/>
      <c r="AB21" s="47"/>
      <c r="AC21" s="47"/>
      <c r="AD21" s="47"/>
      <c r="AE21" s="47"/>
      <c r="AF21" s="49"/>
      <c r="AG21" s="50"/>
      <c r="AH21" s="50"/>
      <c r="AI21" s="50"/>
      <c r="AJ21" s="50"/>
      <c r="AK21" s="107" t="s">
        <v>34</v>
      </c>
      <c r="AL21" s="108" t="s">
        <v>34</v>
      </c>
      <c r="AM21" s="50"/>
      <c r="AN21" s="120" t="s">
        <v>78</v>
      </c>
      <c r="AO21" s="121" t="s">
        <v>78</v>
      </c>
      <c r="AP21" s="122" t="s">
        <v>78</v>
      </c>
      <c r="AQ21" s="140"/>
      <c r="AR21" s="52"/>
      <c r="AS21" s="193"/>
      <c r="AT21" s="31" t="s">
        <v>68</v>
      </c>
      <c r="AU21" s="25" t="s">
        <v>32</v>
      </c>
      <c r="AV21" s="25">
        <f>COUNTIF($C$8:$AP$29,"R1D")</f>
        <v>0</v>
      </c>
      <c r="AW21" s="177">
        <f t="shared" si="0"/>
        <v>0</v>
      </c>
      <c r="AX21" s="52"/>
      <c r="AY21" s="25" t="s">
        <v>33</v>
      </c>
      <c r="AZ21" s="52"/>
      <c r="BA21" s="52"/>
      <c r="BB21" s="133"/>
      <c r="BC21" s="51"/>
      <c r="BD21" s="52"/>
    </row>
    <row r="22" spans="1:56" ht="15.5" x14ac:dyDescent="0.35">
      <c r="A22" s="21"/>
      <c r="B22" s="138">
        <v>15</v>
      </c>
      <c r="C22" s="64" t="s">
        <v>41</v>
      </c>
      <c r="D22" s="95" t="s">
        <v>41</v>
      </c>
      <c r="E22" s="95" t="s">
        <v>41</v>
      </c>
      <c r="F22" s="95" t="s">
        <v>41</v>
      </c>
      <c r="G22" s="95" t="s">
        <v>41</v>
      </c>
      <c r="H22" s="59" t="s">
        <v>41</v>
      </c>
      <c r="L22" s="92" t="s">
        <v>46</v>
      </c>
      <c r="M22" s="93" t="s">
        <v>46</v>
      </c>
      <c r="N22" s="93" t="s">
        <v>46</v>
      </c>
      <c r="O22" s="93" t="s">
        <v>46</v>
      </c>
      <c r="P22" s="94" t="s">
        <v>46</v>
      </c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64" t="s">
        <v>41</v>
      </c>
      <c r="AL22" s="95" t="s">
        <v>41</v>
      </c>
      <c r="AM22" s="95" t="s">
        <v>41</v>
      </c>
      <c r="AN22" s="95" t="s">
        <v>41</v>
      </c>
      <c r="AO22" s="95" t="s">
        <v>41</v>
      </c>
      <c r="AP22" s="59" t="s">
        <v>41</v>
      </c>
      <c r="AQ22" s="140"/>
      <c r="AR22" s="52"/>
      <c r="AS22" s="194"/>
      <c r="AT22" s="31" t="s">
        <v>69</v>
      </c>
      <c r="AU22" s="25" t="s">
        <v>34</v>
      </c>
      <c r="AV22" s="25">
        <f>COUNTIF($C$8:$AP$29,"R1A")</f>
        <v>24</v>
      </c>
      <c r="AW22" s="177">
        <f t="shared" si="0"/>
        <v>17.518248175182482</v>
      </c>
      <c r="AX22" s="52"/>
      <c r="AY22" s="25" t="s">
        <v>33</v>
      </c>
      <c r="AZ22" s="52"/>
      <c r="BA22" s="52"/>
      <c r="BB22" s="133"/>
      <c r="BC22" s="51"/>
      <c r="BD22" s="52"/>
    </row>
    <row r="23" spans="1:56" ht="15.5" x14ac:dyDescent="0.35">
      <c r="A23" s="21"/>
      <c r="B23" s="138">
        <v>16</v>
      </c>
      <c r="C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9"/>
      <c r="Q23" s="47"/>
      <c r="R23" s="47"/>
      <c r="S23" s="47"/>
      <c r="T23" s="50"/>
      <c r="U23" s="50"/>
      <c r="V23" s="50"/>
      <c r="W23" s="50"/>
      <c r="X23" s="50"/>
      <c r="Y23" s="50"/>
      <c r="Z23" s="92" t="s">
        <v>46</v>
      </c>
      <c r="AA23" s="93" t="s">
        <v>46</v>
      </c>
      <c r="AB23" s="93" t="s">
        <v>46</v>
      </c>
      <c r="AC23" s="93" t="s">
        <v>46</v>
      </c>
      <c r="AD23" s="94" t="s">
        <v>46</v>
      </c>
      <c r="AE23" s="47"/>
      <c r="AF23" s="47"/>
      <c r="AG23" s="50"/>
      <c r="AH23" s="50"/>
      <c r="AI23" s="50"/>
      <c r="AJ23" s="50"/>
      <c r="AK23" s="50"/>
      <c r="AL23" s="230"/>
      <c r="AM23" s="230"/>
      <c r="AN23" s="230"/>
      <c r="AO23" s="230"/>
      <c r="AP23" s="230"/>
      <c r="AQ23" s="140"/>
      <c r="AR23" s="52"/>
      <c r="AS23" s="195"/>
      <c r="AT23" s="31" t="s">
        <v>70</v>
      </c>
      <c r="AU23" s="25" t="s">
        <v>36</v>
      </c>
      <c r="AV23" s="25">
        <f>COUNTIF($C$8:$AP$29,"R2A")</f>
        <v>0</v>
      </c>
      <c r="AW23" s="177">
        <f t="shared" si="0"/>
        <v>0</v>
      </c>
      <c r="AX23" s="52"/>
      <c r="AY23" s="25" t="s">
        <v>33</v>
      </c>
      <c r="AZ23" s="52"/>
      <c r="BA23" s="52"/>
      <c r="BB23" s="133"/>
      <c r="BC23" s="51"/>
      <c r="BD23" s="52"/>
    </row>
    <row r="24" spans="1:56" ht="15.5" x14ac:dyDescent="0.35">
      <c r="A24" s="21"/>
      <c r="B24" s="138">
        <v>17</v>
      </c>
      <c r="C24" s="50"/>
      <c r="D24" s="50"/>
      <c r="E24" s="47"/>
      <c r="F24" s="47"/>
      <c r="G24" s="47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50"/>
      <c r="U24" s="50"/>
      <c r="V24" s="50"/>
      <c r="W24" s="50"/>
      <c r="X24" s="50"/>
      <c r="Y24" s="50"/>
      <c r="Z24" s="50"/>
      <c r="AA24" s="50"/>
      <c r="AB24" s="49"/>
      <c r="AC24" s="49"/>
      <c r="AD24" s="49"/>
      <c r="AE24" s="49"/>
      <c r="AF24" s="49"/>
      <c r="AG24" s="50"/>
      <c r="AH24" s="50"/>
      <c r="AI24" s="50"/>
      <c r="AJ24" s="50"/>
      <c r="AK24" s="50"/>
      <c r="AL24" s="50"/>
      <c r="AM24" s="230"/>
      <c r="AN24" s="230"/>
      <c r="AO24" s="230"/>
      <c r="AP24" s="230"/>
      <c r="AQ24" s="140"/>
      <c r="AR24" s="52"/>
      <c r="AS24" s="196"/>
      <c r="AT24" s="25" t="s">
        <v>71</v>
      </c>
      <c r="AU24" s="25" t="s">
        <v>37</v>
      </c>
      <c r="AV24" s="25">
        <f>COUNTIF($C$8:$AP$29,"R3A")</f>
        <v>0</v>
      </c>
      <c r="AW24" s="177">
        <f t="shared" si="0"/>
        <v>0</v>
      </c>
      <c r="AX24" s="52"/>
      <c r="AY24" s="25" t="s">
        <v>33</v>
      </c>
      <c r="AZ24" s="52"/>
      <c r="BA24" s="52"/>
      <c r="BB24" s="133"/>
    </row>
    <row r="25" spans="1:56" ht="15.5" x14ac:dyDescent="0.35">
      <c r="A25" s="21"/>
      <c r="B25" s="138">
        <v>18</v>
      </c>
      <c r="C25" s="47"/>
      <c r="D25" s="49"/>
      <c r="E25" s="49"/>
      <c r="F25" s="47"/>
      <c r="G25" s="251"/>
      <c r="H25" s="251"/>
      <c r="I25" s="49"/>
      <c r="J25" s="49"/>
      <c r="K25" s="49"/>
      <c r="L25" s="50"/>
      <c r="M25" s="50"/>
      <c r="N25" s="50"/>
      <c r="O25" s="50"/>
      <c r="P25" s="49"/>
      <c r="Q25" s="49"/>
      <c r="R25" s="49"/>
      <c r="S25" s="49"/>
      <c r="T25" s="50"/>
      <c r="U25" s="50"/>
      <c r="V25" s="50"/>
      <c r="W25" s="50"/>
      <c r="X25" s="50"/>
      <c r="Y25" s="50"/>
      <c r="Z25" s="50"/>
      <c r="AA25" s="50"/>
      <c r="AB25" s="49"/>
      <c r="AC25" s="49"/>
      <c r="AD25" s="49"/>
      <c r="AE25" s="49"/>
      <c r="AF25" s="49"/>
      <c r="AG25" s="50"/>
      <c r="AH25" s="50"/>
      <c r="AI25" s="50"/>
      <c r="AJ25" s="50"/>
      <c r="AK25" s="50"/>
      <c r="AL25" s="50"/>
      <c r="AM25" s="230"/>
      <c r="AN25" s="230"/>
      <c r="AO25" s="230"/>
      <c r="AP25" s="230"/>
      <c r="AQ25" s="140"/>
      <c r="AR25" s="52"/>
      <c r="AS25" s="197"/>
      <c r="AT25" s="25" t="s">
        <v>72</v>
      </c>
      <c r="AU25" s="25" t="s">
        <v>38</v>
      </c>
      <c r="AV25" s="25">
        <f>COUNTIF($C$8:$AP$29,"BD")</f>
        <v>0</v>
      </c>
      <c r="AW25" s="177">
        <f t="shared" si="0"/>
        <v>0</v>
      </c>
      <c r="AX25" s="52"/>
      <c r="AY25" s="25" t="s">
        <v>33</v>
      </c>
      <c r="AZ25" s="52"/>
      <c r="BA25" s="52"/>
      <c r="BB25" s="133"/>
    </row>
    <row r="26" spans="1:56" ht="15.5" x14ac:dyDescent="0.35">
      <c r="A26" s="21"/>
      <c r="B26" s="138">
        <v>19</v>
      </c>
      <c r="F26" s="103" t="s">
        <v>34</v>
      </c>
      <c r="G26" s="104" t="s">
        <v>34</v>
      </c>
      <c r="H26" s="251"/>
      <c r="I26" s="61"/>
      <c r="J26" s="49"/>
      <c r="K26" s="49"/>
      <c r="L26" s="50"/>
      <c r="M26" s="50"/>
      <c r="N26" s="50"/>
      <c r="O26" s="50"/>
      <c r="P26" s="47"/>
      <c r="Q26" s="49"/>
      <c r="R26" s="49"/>
      <c r="S26" s="49"/>
      <c r="T26" s="50"/>
      <c r="U26" s="50"/>
      <c r="V26" s="50"/>
      <c r="W26" s="50"/>
      <c r="X26" s="58"/>
      <c r="Y26" s="58"/>
      <c r="Z26" s="50"/>
      <c r="AA26" s="50"/>
      <c r="AB26" s="49"/>
      <c r="AC26" s="49"/>
      <c r="AD26" s="49"/>
      <c r="AE26" s="49"/>
      <c r="AF26" s="103" t="s">
        <v>34</v>
      </c>
      <c r="AG26" s="104" t="s">
        <v>34</v>
      </c>
      <c r="AH26" s="52"/>
      <c r="AI26" s="52"/>
      <c r="AJ26" s="50"/>
      <c r="AK26" s="50"/>
      <c r="AL26" s="50"/>
      <c r="AM26" s="50"/>
      <c r="AN26" s="230"/>
      <c r="AO26" s="78" t="s">
        <v>84</v>
      </c>
      <c r="AP26" s="79" t="s">
        <v>84</v>
      </c>
      <c r="AQ26" s="140"/>
      <c r="AR26" s="52"/>
      <c r="AS26" s="198"/>
      <c r="AT26" s="25" t="s">
        <v>73</v>
      </c>
      <c r="AU26" s="25" t="s">
        <v>39</v>
      </c>
      <c r="AV26" s="25">
        <f>COUNTIF($C$8:$AP$29,"BA")</f>
        <v>0</v>
      </c>
      <c r="AW26" s="177">
        <f t="shared" si="0"/>
        <v>0</v>
      </c>
      <c r="AX26" s="52"/>
      <c r="AY26" s="25" t="s">
        <v>33</v>
      </c>
      <c r="AZ26" s="52"/>
      <c r="BA26" s="52"/>
      <c r="BB26" s="133"/>
    </row>
    <row r="27" spans="1:56" ht="18" customHeight="1" x14ac:dyDescent="0.35">
      <c r="A27" s="21"/>
      <c r="B27" s="138">
        <v>20</v>
      </c>
      <c r="F27" s="105" t="s">
        <v>34</v>
      </c>
      <c r="G27" s="106" t="s">
        <v>34</v>
      </c>
      <c r="H27" s="251"/>
      <c r="I27" s="61"/>
      <c r="J27" s="47"/>
      <c r="K27" s="50"/>
      <c r="L27" s="50"/>
      <c r="M27" s="50"/>
      <c r="N27" s="50"/>
      <c r="O27" s="50"/>
      <c r="P27" s="47"/>
      <c r="Q27" s="49"/>
      <c r="R27" s="49"/>
      <c r="S27" s="49"/>
      <c r="T27" s="50"/>
      <c r="U27" s="50"/>
      <c r="V27" s="50"/>
      <c r="W27" s="50"/>
      <c r="X27" s="58"/>
      <c r="Y27" s="58"/>
      <c r="Z27" s="50"/>
      <c r="AA27" s="50"/>
      <c r="AB27" s="49"/>
      <c r="AC27" s="49"/>
      <c r="AD27" s="49"/>
      <c r="AE27" s="49"/>
      <c r="AF27" s="105" t="s">
        <v>34</v>
      </c>
      <c r="AG27" s="106" t="s">
        <v>34</v>
      </c>
      <c r="AH27" s="52"/>
      <c r="AI27" s="52"/>
      <c r="AJ27" s="50"/>
      <c r="AK27" s="50"/>
      <c r="AL27" s="50"/>
      <c r="AM27" s="50"/>
      <c r="AN27" s="230"/>
      <c r="AO27" s="80" t="s">
        <v>84</v>
      </c>
      <c r="AP27" s="81" t="s">
        <v>84</v>
      </c>
      <c r="AQ27" s="140"/>
      <c r="AR27" s="52"/>
      <c r="AS27" s="132"/>
      <c r="AT27" s="52"/>
      <c r="AU27" s="52"/>
      <c r="AV27" s="52"/>
      <c r="AW27" s="133"/>
      <c r="AX27" s="52"/>
      <c r="AY27" s="51"/>
      <c r="AZ27" s="52"/>
      <c r="BA27" s="52"/>
      <c r="BB27" s="133"/>
    </row>
    <row r="28" spans="1:56" ht="18" customHeight="1" thickBot="1" x14ac:dyDescent="0.4">
      <c r="A28" s="21"/>
      <c r="B28" s="138">
        <v>21</v>
      </c>
      <c r="F28" s="107" t="s">
        <v>34</v>
      </c>
      <c r="G28" s="108" t="s">
        <v>34</v>
      </c>
      <c r="H28" s="251"/>
      <c r="I28" s="61"/>
      <c r="J28" s="49"/>
      <c r="K28" s="49"/>
      <c r="L28" s="50"/>
      <c r="M28" s="50"/>
      <c r="N28" s="50"/>
      <c r="O28" s="50"/>
      <c r="P28" s="47"/>
      <c r="Q28" s="49"/>
      <c r="R28" s="49"/>
      <c r="S28" s="49"/>
      <c r="T28" s="50"/>
      <c r="U28" s="50"/>
      <c r="V28" s="50"/>
      <c r="W28" s="50"/>
      <c r="X28" s="58"/>
      <c r="Y28" s="58"/>
      <c r="Z28" s="50"/>
      <c r="AA28" s="50"/>
      <c r="AB28" s="49"/>
      <c r="AC28" s="49"/>
      <c r="AD28" s="49"/>
      <c r="AE28" s="49"/>
      <c r="AF28" s="107" t="s">
        <v>34</v>
      </c>
      <c r="AG28" s="108" t="s">
        <v>34</v>
      </c>
      <c r="AH28" s="52"/>
      <c r="AI28" s="52"/>
      <c r="AJ28" s="50"/>
      <c r="AK28" s="50"/>
      <c r="AL28" s="50"/>
      <c r="AM28" s="50"/>
      <c r="AN28" s="230"/>
      <c r="AO28" s="82" t="s">
        <v>84</v>
      </c>
      <c r="AP28" s="81" t="s">
        <v>84</v>
      </c>
      <c r="AQ28" s="140"/>
      <c r="AR28" s="52"/>
      <c r="AS28" s="199"/>
      <c r="AT28" s="152"/>
      <c r="AU28" s="200" t="s">
        <v>53</v>
      </c>
      <c r="AV28" s="152">
        <f>SUM(AV6:AV26)</f>
        <v>137</v>
      </c>
      <c r="AW28" s="153"/>
      <c r="AX28" s="52"/>
      <c r="AY28" s="51"/>
      <c r="AZ28" s="52"/>
      <c r="BA28" s="52"/>
      <c r="BB28" s="133"/>
    </row>
    <row r="29" spans="1:56" ht="18" customHeight="1" x14ac:dyDescent="0.35">
      <c r="A29" s="21"/>
      <c r="B29" s="138">
        <v>22</v>
      </c>
      <c r="C29" s="64" t="s">
        <v>41</v>
      </c>
      <c r="D29" s="95" t="s">
        <v>41</v>
      </c>
      <c r="E29" s="95" t="s">
        <v>41</v>
      </c>
      <c r="F29" s="95" t="s">
        <v>41</v>
      </c>
      <c r="G29" s="95" t="s">
        <v>41</v>
      </c>
      <c r="H29" s="95" t="s">
        <v>41</v>
      </c>
      <c r="I29" s="95" t="s">
        <v>41</v>
      </c>
      <c r="J29" s="95" t="s">
        <v>41</v>
      </c>
      <c r="K29" s="95" t="s">
        <v>41</v>
      </c>
      <c r="L29" s="95" t="s">
        <v>41</v>
      </c>
      <c r="M29" s="95" t="s">
        <v>41</v>
      </c>
      <c r="N29" s="95" t="s">
        <v>41</v>
      </c>
      <c r="O29" s="95" t="s">
        <v>41</v>
      </c>
      <c r="P29" s="95" t="s">
        <v>41</v>
      </c>
      <c r="Q29" s="95" t="s">
        <v>41</v>
      </c>
      <c r="R29" s="95" t="s">
        <v>41</v>
      </c>
      <c r="S29" s="95" t="s">
        <v>41</v>
      </c>
      <c r="T29" s="95" t="s">
        <v>41</v>
      </c>
      <c r="U29" s="95" t="s">
        <v>41</v>
      </c>
      <c r="V29" s="95" t="s">
        <v>41</v>
      </c>
      <c r="W29" s="95" t="s">
        <v>41</v>
      </c>
      <c r="X29" s="95" t="s">
        <v>41</v>
      </c>
      <c r="Y29" s="95" t="s">
        <v>41</v>
      </c>
      <c r="Z29" s="95" t="s">
        <v>41</v>
      </c>
      <c r="AA29" s="95" t="s">
        <v>41</v>
      </c>
      <c r="AB29" s="95" t="s">
        <v>41</v>
      </c>
      <c r="AC29" s="95" t="s">
        <v>41</v>
      </c>
      <c r="AD29" s="95" t="s">
        <v>41</v>
      </c>
      <c r="AE29" s="95" t="s">
        <v>41</v>
      </c>
      <c r="AF29" s="95" t="s">
        <v>41</v>
      </c>
      <c r="AG29" s="95" t="s">
        <v>41</v>
      </c>
      <c r="AH29" s="95" t="s">
        <v>41</v>
      </c>
      <c r="AI29" s="95" t="s">
        <v>41</v>
      </c>
      <c r="AJ29" s="95" t="s">
        <v>41</v>
      </c>
      <c r="AK29" s="95" t="s">
        <v>41</v>
      </c>
      <c r="AL29" s="95" t="s">
        <v>41</v>
      </c>
      <c r="AM29" s="95" t="s">
        <v>41</v>
      </c>
      <c r="AN29" s="95" t="s">
        <v>41</v>
      </c>
      <c r="AO29" s="95" t="s">
        <v>41</v>
      </c>
      <c r="AP29" s="59" t="s">
        <v>41</v>
      </c>
      <c r="AQ29" s="140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133"/>
    </row>
    <row r="30" spans="1:56" ht="18" customHeight="1" x14ac:dyDescent="0.3">
      <c r="B30" s="272"/>
      <c r="C30" s="273"/>
      <c r="D30" s="273"/>
      <c r="E30" s="273"/>
      <c r="F30" s="273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273"/>
      <c r="W30" s="273"/>
      <c r="X30" s="273"/>
      <c r="Y30" s="273"/>
      <c r="Z30" s="273"/>
      <c r="AA30" s="273"/>
      <c r="AB30" s="273"/>
      <c r="AC30" s="273"/>
      <c r="AD30" s="273"/>
      <c r="AE30" s="273"/>
      <c r="AF30" s="273"/>
      <c r="AG30" s="273"/>
      <c r="AH30" s="273"/>
      <c r="AI30" s="273"/>
      <c r="AJ30" s="273"/>
      <c r="AK30" s="273"/>
      <c r="AL30" s="273"/>
      <c r="AM30" s="273"/>
      <c r="AN30" s="273"/>
      <c r="AO30" s="273"/>
      <c r="AP30" s="273"/>
      <c r="AQ30" s="273"/>
      <c r="AR30" s="52"/>
      <c r="AS30" s="52"/>
      <c r="AT30" s="52"/>
      <c r="AU30" s="52"/>
      <c r="AV30" s="52"/>
      <c r="AW30" s="52"/>
      <c r="AX30" s="31"/>
      <c r="AY30" s="23" t="s">
        <v>54</v>
      </c>
      <c r="AZ30" s="23" t="s">
        <v>55</v>
      </c>
      <c r="BA30" s="25" t="s">
        <v>28</v>
      </c>
      <c r="BB30" s="133"/>
    </row>
    <row r="31" spans="1:56" ht="18" customHeight="1" x14ac:dyDescent="0.25">
      <c r="B31" s="132"/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39" t="s">
        <v>56</v>
      </c>
      <c r="AY31" s="25" t="s">
        <v>40</v>
      </c>
      <c r="AZ31" s="31">
        <f>SUM(AV8)</f>
        <v>61</v>
      </c>
      <c r="BA31" s="31">
        <f>(AZ31/$AV$28)*100</f>
        <v>44.525547445255476</v>
      </c>
      <c r="BB31" s="133"/>
    </row>
    <row r="32" spans="1:56" ht="18" customHeight="1" x14ac:dyDescent="0.25">
      <c r="B32" s="14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39" t="s">
        <v>57</v>
      </c>
      <c r="AY32" s="25" t="s">
        <v>58</v>
      </c>
      <c r="AZ32" s="31">
        <f>SUM(AV9:AV16)</f>
        <v>10</v>
      </c>
      <c r="BA32" s="31">
        <f>(AZ32/$AV$28)*100</f>
        <v>7.2992700729926998</v>
      </c>
      <c r="BB32" s="133"/>
    </row>
    <row r="33" spans="1:54" ht="18" customHeight="1" x14ac:dyDescent="0.25">
      <c r="B33" s="13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39" t="s">
        <v>59</v>
      </c>
      <c r="AY33" s="25" t="s">
        <v>60</v>
      </c>
      <c r="AZ33" s="31">
        <f>SUM(AV21:AV26)</f>
        <v>24</v>
      </c>
      <c r="BA33" s="31">
        <f t="shared" ref="BA33:BA34" si="1">(AZ33/$AV$28)*100</f>
        <v>17.518248175182482</v>
      </c>
      <c r="BB33" s="133"/>
    </row>
    <row r="34" spans="1:54" ht="18" customHeight="1" x14ac:dyDescent="0.25">
      <c r="B34" s="145"/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52"/>
      <c r="Q34" s="143"/>
      <c r="R34" s="143"/>
      <c r="S34" s="143"/>
      <c r="T34" s="143"/>
      <c r="U34" s="143"/>
      <c r="V34" s="143"/>
      <c r="W34" s="143"/>
      <c r="X34" s="143"/>
      <c r="Y34" s="143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39" t="s">
        <v>61</v>
      </c>
      <c r="AY34" s="25" t="s">
        <v>62</v>
      </c>
      <c r="AZ34" s="31">
        <f>SUM(AV17:AV20)</f>
        <v>18</v>
      </c>
      <c r="BA34" s="31">
        <f t="shared" si="1"/>
        <v>13.138686131386862</v>
      </c>
      <c r="BB34" s="133"/>
    </row>
    <row r="35" spans="1:54" ht="18" customHeight="1" x14ac:dyDescent="0.25">
      <c r="B35" s="145"/>
      <c r="C35" s="143"/>
      <c r="D35" s="143"/>
      <c r="E35" s="143"/>
      <c r="F35" s="143"/>
      <c r="G35" s="146"/>
      <c r="H35" s="143"/>
      <c r="I35" s="143"/>
      <c r="J35" s="146"/>
      <c r="K35" s="143"/>
      <c r="L35" s="143"/>
      <c r="M35" s="146"/>
      <c r="N35" s="143"/>
      <c r="O35" s="143"/>
      <c r="P35" s="52"/>
      <c r="Q35" s="143"/>
      <c r="R35" s="143"/>
      <c r="S35" s="143"/>
      <c r="T35" s="143"/>
      <c r="U35" s="143"/>
      <c r="V35" s="143"/>
      <c r="W35" s="143"/>
      <c r="X35" s="143"/>
      <c r="Y35" s="143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147"/>
      <c r="AY35" s="52"/>
      <c r="AZ35" s="52"/>
      <c r="BA35" s="52"/>
      <c r="BB35" s="133"/>
    </row>
    <row r="36" spans="1:54" ht="18" customHeight="1" x14ac:dyDescent="0.25">
      <c r="A36" s="47"/>
      <c r="B36" s="148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133"/>
    </row>
    <row r="37" spans="1:54" ht="18" customHeight="1" x14ac:dyDescent="0.25">
      <c r="A37" s="47"/>
      <c r="B37" s="149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7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133"/>
    </row>
    <row r="38" spans="1:54" ht="18" customHeight="1" x14ac:dyDescent="0.25">
      <c r="A38" s="47"/>
      <c r="B38" s="137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8"/>
      <c r="R38" s="49"/>
      <c r="S38" s="47"/>
      <c r="T38" s="49"/>
      <c r="U38" s="47"/>
      <c r="V38" s="47"/>
      <c r="W38" s="47"/>
      <c r="X38" s="49"/>
      <c r="Y38" s="49"/>
      <c r="Z38" s="49"/>
      <c r="AA38" s="49"/>
      <c r="AB38" s="47"/>
      <c r="AC38" s="47"/>
      <c r="AD38" s="47"/>
      <c r="AE38" s="47"/>
      <c r="AF38" s="47"/>
      <c r="AG38" s="49"/>
      <c r="AH38" s="47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133"/>
    </row>
    <row r="39" spans="1:54" ht="18" customHeight="1" x14ac:dyDescent="0.25">
      <c r="A39" s="47"/>
      <c r="B39" s="137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8"/>
      <c r="R39" s="49"/>
      <c r="S39" s="47"/>
      <c r="T39" s="49"/>
      <c r="U39" s="49"/>
      <c r="V39" s="47"/>
      <c r="W39" s="47"/>
      <c r="X39" s="49"/>
      <c r="Y39" s="49"/>
      <c r="Z39" s="49"/>
      <c r="AA39" s="49"/>
      <c r="AB39" s="47"/>
      <c r="AC39" s="47"/>
      <c r="AD39" s="47"/>
      <c r="AE39" s="47"/>
      <c r="AF39" s="47"/>
      <c r="AG39" s="49"/>
      <c r="AH39" s="47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133"/>
    </row>
    <row r="40" spans="1:54" ht="18" customHeight="1" x14ac:dyDescent="0.25">
      <c r="A40" s="47"/>
      <c r="B40" s="137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7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133"/>
    </row>
    <row r="41" spans="1:54" ht="12.5" x14ac:dyDescent="0.25">
      <c r="A41" s="47"/>
      <c r="B41" s="149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7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133"/>
    </row>
    <row r="42" spans="1:54" ht="12.5" x14ac:dyDescent="0.25">
      <c r="A42" s="47"/>
      <c r="B42" s="137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8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7"/>
      <c r="AG42" s="49"/>
      <c r="AH42" s="47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133"/>
    </row>
    <row r="43" spans="1:54" ht="12.5" x14ac:dyDescent="0.25">
      <c r="A43" s="47"/>
      <c r="B43" s="137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8"/>
      <c r="R43" s="49"/>
      <c r="S43" s="47"/>
      <c r="T43" s="47"/>
      <c r="U43" s="47"/>
      <c r="V43" s="47"/>
      <c r="W43" s="47"/>
      <c r="X43" s="47"/>
      <c r="Y43" s="49"/>
      <c r="Z43" s="47"/>
      <c r="AA43" s="47"/>
      <c r="AB43" s="47"/>
      <c r="AC43" s="47"/>
      <c r="AD43" s="47"/>
      <c r="AE43" s="47"/>
      <c r="AF43" s="49"/>
      <c r="AG43" s="49"/>
      <c r="AH43" s="47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133"/>
    </row>
    <row r="44" spans="1:54" ht="12.5" x14ac:dyDescent="0.25">
      <c r="A44" s="47"/>
      <c r="B44" s="137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7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133"/>
    </row>
    <row r="45" spans="1:54" ht="12.5" x14ac:dyDescent="0.25">
      <c r="A45" s="47"/>
      <c r="B45" s="149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7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133"/>
    </row>
    <row r="46" spans="1:54" ht="12.5" x14ac:dyDescent="0.25">
      <c r="A46" s="47"/>
      <c r="B46" s="137"/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8"/>
      <c r="R46" s="49"/>
      <c r="S46" s="47"/>
      <c r="T46" s="47"/>
      <c r="U46" s="47"/>
      <c r="V46" s="47"/>
      <c r="W46" s="49"/>
      <c r="X46" s="49"/>
      <c r="Y46" s="49"/>
      <c r="Z46" s="47"/>
      <c r="AA46" s="47"/>
      <c r="AB46" s="47"/>
      <c r="AC46" s="47"/>
      <c r="AD46" s="47"/>
      <c r="AE46" s="47"/>
      <c r="AF46" s="47"/>
      <c r="AG46" s="49"/>
      <c r="AH46" s="47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133"/>
    </row>
    <row r="47" spans="1:54" ht="12.5" x14ac:dyDescent="0.25">
      <c r="A47" s="47"/>
      <c r="B47" s="137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8"/>
      <c r="R47" s="49"/>
      <c r="S47" s="47"/>
      <c r="T47" s="47"/>
      <c r="U47" s="49"/>
      <c r="V47" s="47"/>
      <c r="W47" s="49"/>
      <c r="X47" s="49"/>
      <c r="Y47" s="49"/>
      <c r="Z47" s="47"/>
      <c r="AA47" s="47"/>
      <c r="AB47" s="47"/>
      <c r="AC47" s="47"/>
      <c r="AD47" s="47"/>
      <c r="AE47" s="47"/>
      <c r="AF47" s="47"/>
      <c r="AG47" s="49"/>
      <c r="AH47" s="47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133"/>
    </row>
    <row r="48" spans="1:54" ht="12.5" x14ac:dyDescent="0.25">
      <c r="A48" s="47"/>
      <c r="B48" s="137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8"/>
      <c r="R48" s="49"/>
      <c r="S48" s="47"/>
      <c r="T48" s="49"/>
      <c r="U48" s="47"/>
      <c r="V48" s="49"/>
      <c r="W48" s="49"/>
      <c r="X48" s="49"/>
      <c r="Y48" s="49"/>
      <c r="Z48" s="49"/>
      <c r="AA48" s="47"/>
      <c r="AB48" s="47"/>
      <c r="AC48" s="47"/>
      <c r="AD48" s="47"/>
      <c r="AE48" s="47"/>
      <c r="AF48" s="47"/>
      <c r="AG48" s="49"/>
      <c r="AH48" s="47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133"/>
    </row>
    <row r="49" spans="1:54" ht="12.5" x14ac:dyDescent="0.25">
      <c r="A49" s="47"/>
      <c r="B49" s="137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49"/>
      <c r="S49" s="52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7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133"/>
    </row>
    <row r="50" spans="1:54" ht="12.5" x14ac:dyDescent="0.25">
      <c r="A50" s="47"/>
      <c r="B50" s="149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49"/>
      <c r="S50" s="49"/>
      <c r="T50" s="47"/>
      <c r="U50" s="47"/>
      <c r="V50" s="47"/>
      <c r="W50" s="47"/>
      <c r="X50" s="47"/>
      <c r="Y50" s="47"/>
      <c r="Z50" s="49"/>
      <c r="AA50" s="49"/>
      <c r="AB50" s="49"/>
      <c r="AC50" s="49"/>
      <c r="AD50" s="49"/>
      <c r="AE50" s="49"/>
      <c r="AF50" s="49"/>
      <c r="AG50" s="49"/>
      <c r="AH50" s="47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133"/>
    </row>
    <row r="51" spans="1:54" ht="12.5" x14ac:dyDescent="0.25">
      <c r="A51" s="47"/>
      <c r="B51" s="137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8"/>
      <c r="R51" s="47"/>
      <c r="S51" s="47"/>
      <c r="T51" s="49"/>
      <c r="U51" s="49"/>
      <c r="V51" s="49"/>
      <c r="W51" s="49"/>
      <c r="X51" s="49"/>
      <c r="Y51" s="47"/>
      <c r="Z51" s="47"/>
      <c r="AA51" s="47"/>
      <c r="AB51" s="47"/>
      <c r="AC51" s="47"/>
      <c r="AD51" s="47"/>
      <c r="AE51" s="47"/>
      <c r="AF51" s="47"/>
      <c r="AG51" s="49"/>
      <c r="AH51" s="47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133"/>
    </row>
    <row r="52" spans="1:54" ht="12.5" x14ac:dyDescent="0.25">
      <c r="A52" s="47"/>
      <c r="B52" s="137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8"/>
      <c r="R52" s="47"/>
      <c r="S52" s="47"/>
      <c r="T52" s="47"/>
      <c r="U52" s="47"/>
      <c r="V52" s="49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9"/>
      <c r="AH52" s="47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133"/>
    </row>
    <row r="53" spans="1:54" ht="12.5" x14ac:dyDescent="0.25">
      <c r="A53" s="47"/>
      <c r="B53" s="137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8"/>
      <c r="R53" s="47"/>
      <c r="S53" s="47"/>
      <c r="T53" s="47"/>
      <c r="U53" s="47"/>
      <c r="V53" s="49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9"/>
      <c r="AH53" s="47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133"/>
    </row>
    <row r="54" spans="1:54" ht="12.5" x14ac:dyDescent="0.25">
      <c r="A54" s="47"/>
      <c r="B54" s="137"/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8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9"/>
      <c r="AH54" s="47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133"/>
    </row>
    <row r="55" spans="1:54" ht="13" thickBot="1" x14ac:dyDescent="0.3">
      <c r="A55" s="47"/>
      <c r="B55" s="161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51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3"/>
    </row>
    <row r="56" spans="1:54" ht="12.5" x14ac:dyDescent="0.25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</row>
    <row r="57" spans="1:54" ht="13" thickBot="1" x14ac:dyDescent="0.3"/>
    <row r="58" spans="1:54" ht="12.5" x14ac:dyDescent="0.25">
      <c r="B58" s="129"/>
      <c r="C58" s="130"/>
      <c r="D58" s="130"/>
      <c r="E58" s="130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  <c r="AA58" s="130"/>
      <c r="AB58" s="130"/>
      <c r="AC58" s="130"/>
      <c r="AD58" s="130"/>
      <c r="AE58" s="130"/>
      <c r="AF58" s="130"/>
      <c r="AG58" s="130"/>
      <c r="AH58" s="130"/>
      <c r="AI58" s="130"/>
      <c r="AJ58" s="130"/>
      <c r="AK58" s="130"/>
      <c r="AL58" s="130"/>
      <c r="AM58" s="130"/>
      <c r="AN58" s="130"/>
      <c r="AO58" s="130"/>
      <c r="AP58" s="130"/>
      <c r="AQ58" s="130"/>
      <c r="AR58" s="130"/>
      <c r="AS58" s="130"/>
      <c r="AT58" s="130"/>
      <c r="AU58" s="130"/>
      <c r="AV58" s="130"/>
      <c r="AW58" s="130"/>
      <c r="AX58" s="130"/>
      <c r="AY58" s="130"/>
      <c r="AZ58" s="130"/>
      <c r="BA58" s="130"/>
      <c r="BB58" s="131"/>
    </row>
    <row r="59" spans="1:54" ht="20.5" thickBot="1" x14ac:dyDescent="0.3">
      <c r="B59" s="132"/>
      <c r="C59" s="52"/>
      <c r="D59" s="52"/>
      <c r="E59" s="52"/>
      <c r="F59" s="52"/>
      <c r="G59" s="52"/>
      <c r="H59" s="274" t="s">
        <v>113</v>
      </c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  <c r="BB59" s="133"/>
    </row>
    <row r="60" spans="1:54" ht="12.5" customHeight="1" x14ac:dyDescent="0.35">
      <c r="B60" s="134"/>
      <c r="C60" s="135"/>
      <c r="D60" s="52"/>
      <c r="E60" s="52"/>
      <c r="F60" s="52"/>
      <c r="G60" s="52"/>
      <c r="H60" s="172"/>
      <c r="I60" s="172"/>
      <c r="J60" s="172"/>
      <c r="K60" s="172"/>
      <c r="L60" s="172"/>
      <c r="M60" s="172"/>
      <c r="N60" s="172"/>
      <c r="O60" s="172"/>
      <c r="P60" s="172"/>
      <c r="Q60" s="172"/>
      <c r="R60" s="172"/>
      <c r="S60" s="172"/>
      <c r="T60" s="172"/>
      <c r="U60" s="172"/>
      <c r="V60" s="172"/>
      <c r="W60" s="172"/>
      <c r="X60" s="172"/>
      <c r="Y60" s="172"/>
      <c r="Z60" s="172"/>
      <c r="AA60" s="172"/>
      <c r="AB60" s="172"/>
      <c r="AC60" s="172"/>
      <c r="AD60" s="17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129"/>
      <c r="AT60" s="174" t="s">
        <v>25</v>
      </c>
      <c r="AU60" s="174" t="s">
        <v>26</v>
      </c>
      <c r="AV60" s="174" t="s">
        <v>27</v>
      </c>
      <c r="AW60" s="175" t="s">
        <v>28</v>
      </c>
      <c r="AX60" s="52"/>
      <c r="AY60" s="23" t="s">
        <v>29</v>
      </c>
      <c r="AZ60" s="52"/>
      <c r="BA60" s="53"/>
      <c r="BB60" s="133"/>
    </row>
    <row r="61" spans="1:54" ht="15.5" customHeight="1" x14ac:dyDescent="0.35">
      <c r="B61" s="134"/>
      <c r="C61" s="135"/>
      <c r="D61" s="52"/>
      <c r="E61" s="52"/>
      <c r="F61" s="52"/>
      <c r="G61" s="52"/>
      <c r="H61" s="205"/>
      <c r="I61" s="205"/>
      <c r="J61" s="205"/>
      <c r="K61" s="205"/>
      <c r="L61" s="205"/>
      <c r="M61" s="205"/>
      <c r="N61" s="205"/>
      <c r="O61" s="205"/>
      <c r="P61" s="205"/>
      <c r="Q61" s="205"/>
      <c r="R61" s="205"/>
      <c r="S61" s="205"/>
      <c r="T61" s="205"/>
      <c r="U61" s="205"/>
      <c r="V61" s="205"/>
      <c r="W61" s="205"/>
      <c r="X61" s="205"/>
      <c r="Y61" s="205"/>
      <c r="Z61" s="205"/>
      <c r="AA61" s="205"/>
      <c r="AB61" s="205"/>
      <c r="AC61" s="205"/>
      <c r="AD61" s="205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202"/>
      <c r="AT61" s="24" t="s">
        <v>98</v>
      </c>
      <c r="AU61" s="25" t="s">
        <v>99</v>
      </c>
      <c r="AV61" s="25">
        <f>COUNTIF($C$64:$AP$84,"PS")</f>
        <v>3</v>
      </c>
      <c r="AW61" s="177"/>
      <c r="AX61" s="52"/>
      <c r="AY61" s="25" t="s">
        <v>31</v>
      </c>
      <c r="AZ61" s="52"/>
      <c r="BA61" s="53"/>
      <c r="BB61" s="133"/>
    </row>
    <row r="62" spans="1:54" ht="12.5" x14ac:dyDescent="0.25">
      <c r="B62" s="13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125"/>
      <c r="AR62" s="52"/>
      <c r="AS62" s="178"/>
      <c r="AT62" s="24" t="s">
        <v>30</v>
      </c>
      <c r="AU62" s="25" t="s">
        <v>82</v>
      </c>
      <c r="AV62" s="25">
        <f>COUNTIF($C$64:$AP$84,"UI")</f>
        <v>18</v>
      </c>
      <c r="AW62" s="177">
        <f t="shared" ref="AW62:AW82" si="2">(AV62/$AV$28)*100</f>
        <v>13.138686131386862</v>
      </c>
      <c r="AX62" s="52"/>
      <c r="AY62" s="25" t="s">
        <v>31</v>
      </c>
      <c r="AZ62" s="52"/>
      <c r="BA62" s="52"/>
      <c r="BB62" s="133"/>
    </row>
    <row r="63" spans="1:54" ht="12.5" x14ac:dyDescent="0.25">
      <c r="B63" s="138"/>
      <c r="C63" s="139">
        <v>1</v>
      </c>
      <c r="D63" s="139">
        <v>2</v>
      </c>
      <c r="E63" s="139">
        <v>3</v>
      </c>
      <c r="F63" s="139">
        <v>4</v>
      </c>
      <c r="G63" s="139">
        <v>5</v>
      </c>
      <c r="H63" s="139">
        <v>6</v>
      </c>
      <c r="I63" s="139">
        <v>7</v>
      </c>
      <c r="J63" s="139">
        <v>8</v>
      </c>
      <c r="K63" s="139">
        <v>9</v>
      </c>
      <c r="L63" s="139">
        <v>10</v>
      </c>
      <c r="M63" s="139">
        <v>11</v>
      </c>
      <c r="N63" s="139">
        <v>12</v>
      </c>
      <c r="O63" s="139">
        <v>13</v>
      </c>
      <c r="P63" s="139">
        <v>14</v>
      </c>
      <c r="Q63" s="139">
        <v>15</v>
      </c>
      <c r="R63" s="139">
        <v>16</v>
      </c>
      <c r="S63" s="139">
        <v>17</v>
      </c>
      <c r="T63" s="139">
        <v>18</v>
      </c>
      <c r="U63" s="139">
        <v>19</v>
      </c>
      <c r="V63" s="139">
        <v>20</v>
      </c>
      <c r="W63" s="139">
        <v>21</v>
      </c>
      <c r="X63" s="139">
        <v>22</v>
      </c>
      <c r="Y63" s="139">
        <v>23</v>
      </c>
      <c r="Z63" s="139">
        <v>24</v>
      </c>
      <c r="AA63" s="139">
        <v>25</v>
      </c>
      <c r="AB63" s="139">
        <v>26</v>
      </c>
      <c r="AC63" s="139">
        <v>27</v>
      </c>
      <c r="AD63" s="139">
        <v>28</v>
      </c>
      <c r="AE63" s="139">
        <v>29</v>
      </c>
      <c r="AF63" s="139">
        <v>30</v>
      </c>
      <c r="AG63" s="139">
        <v>31</v>
      </c>
      <c r="AH63" s="139">
        <v>32</v>
      </c>
      <c r="AI63" s="139">
        <v>33</v>
      </c>
      <c r="AJ63" s="139">
        <v>34</v>
      </c>
      <c r="AK63" s="139">
        <v>35</v>
      </c>
      <c r="AL63" s="139">
        <v>36</v>
      </c>
      <c r="AM63" s="139">
        <v>37</v>
      </c>
      <c r="AN63" s="139">
        <v>38</v>
      </c>
      <c r="AO63" s="139">
        <v>39</v>
      </c>
      <c r="AP63" s="139">
        <v>40</v>
      </c>
      <c r="AQ63" s="140"/>
      <c r="AR63" s="52"/>
      <c r="AS63" s="179"/>
      <c r="AT63" s="24" t="s">
        <v>83</v>
      </c>
      <c r="AU63" s="25" t="s">
        <v>84</v>
      </c>
      <c r="AV63" s="25">
        <f>COUNTIF($C$64:$AP$84,"LEx")</f>
        <v>6</v>
      </c>
      <c r="AW63" s="177">
        <f t="shared" si="2"/>
        <v>4.3795620437956204</v>
      </c>
      <c r="AX63" s="52"/>
      <c r="AY63" s="25" t="s">
        <v>31</v>
      </c>
      <c r="AZ63" s="52"/>
      <c r="BA63" s="52"/>
      <c r="BB63" s="133"/>
    </row>
    <row r="64" spans="1:54" ht="12.5" x14ac:dyDescent="0.25">
      <c r="B64" s="138">
        <v>1</v>
      </c>
      <c r="C64" s="56" t="s">
        <v>82</v>
      </c>
      <c r="D64" s="56" t="s">
        <v>82</v>
      </c>
      <c r="E64" s="56" t="s">
        <v>82</v>
      </c>
      <c r="F64" s="56" t="s">
        <v>82</v>
      </c>
      <c r="G64" s="56" t="s">
        <v>82</v>
      </c>
      <c r="H64" s="56" t="s">
        <v>82</v>
      </c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218" t="s">
        <v>36</v>
      </c>
      <c r="T64" s="218" t="s">
        <v>36</v>
      </c>
      <c r="U64" s="218" t="s">
        <v>36</v>
      </c>
      <c r="V64" s="218" t="s">
        <v>36</v>
      </c>
      <c r="W64" s="218" t="s">
        <v>36</v>
      </c>
      <c r="X64" s="218" t="s">
        <v>36</v>
      </c>
      <c r="Y64" s="218" t="s">
        <v>36</v>
      </c>
      <c r="Z64" s="218" t="s">
        <v>36</v>
      </c>
      <c r="AA64" s="218" t="s">
        <v>36</v>
      </c>
      <c r="AB64" s="47"/>
      <c r="AC64" s="47"/>
      <c r="AD64" s="47"/>
      <c r="AE64" s="47"/>
      <c r="AF64" s="47"/>
      <c r="AG64" s="47"/>
      <c r="AH64" s="47"/>
      <c r="AI64" s="49"/>
      <c r="AJ64" s="47"/>
      <c r="AK64" s="47"/>
      <c r="AL64" s="47"/>
      <c r="AM64" s="47"/>
      <c r="AN64" s="230"/>
      <c r="AO64" s="230"/>
      <c r="AP64" s="230"/>
      <c r="AQ64" s="140"/>
      <c r="AR64" s="52"/>
      <c r="AS64" s="180"/>
      <c r="AT64" s="25" t="s">
        <v>64</v>
      </c>
      <c r="AU64" s="25" t="s">
        <v>41</v>
      </c>
      <c r="AV64" s="25">
        <f>COUNTIF($C$64:$AP$84,"P")</f>
        <v>21</v>
      </c>
      <c r="AW64" s="177">
        <f t="shared" si="2"/>
        <v>15.328467153284672</v>
      </c>
      <c r="AX64" s="52"/>
      <c r="AY64" s="25" t="s">
        <v>35</v>
      </c>
      <c r="AZ64" s="52"/>
      <c r="BA64" s="52"/>
      <c r="BB64" s="133"/>
    </row>
    <row r="65" spans="2:54" ht="12.5" x14ac:dyDescent="0.25">
      <c r="B65" s="138">
        <v>2</v>
      </c>
      <c r="C65" s="56" t="s">
        <v>82</v>
      </c>
      <c r="D65" s="56" t="s">
        <v>82</v>
      </c>
      <c r="E65" s="56" t="s">
        <v>82</v>
      </c>
      <c r="F65" s="56" t="s">
        <v>82</v>
      </c>
      <c r="G65" s="56" t="s">
        <v>82</v>
      </c>
      <c r="H65" s="56" t="s">
        <v>82</v>
      </c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218" t="s">
        <v>36</v>
      </c>
      <c r="U65" s="218" t="s">
        <v>36</v>
      </c>
      <c r="V65" s="218" t="s">
        <v>36</v>
      </c>
      <c r="W65" s="218" t="s">
        <v>36</v>
      </c>
      <c r="X65" s="218" t="s">
        <v>36</v>
      </c>
      <c r="Y65" s="218" t="s">
        <v>36</v>
      </c>
      <c r="Z65" s="218" t="s">
        <v>36</v>
      </c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230"/>
      <c r="AN65" s="230"/>
      <c r="AO65" s="230"/>
      <c r="AP65" s="230"/>
      <c r="AQ65" s="140"/>
      <c r="AR65" s="52"/>
      <c r="AS65" s="181"/>
      <c r="AT65" s="25" t="s">
        <v>42</v>
      </c>
      <c r="AU65" s="25" t="s">
        <v>43</v>
      </c>
      <c r="AV65" s="25">
        <f>COUNTIF($C$64:$AP$84,"CrP")</f>
        <v>0</v>
      </c>
      <c r="AW65" s="177">
        <f t="shared" si="2"/>
        <v>0</v>
      </c>
      <c r="AX65" s="52"/>
      <c r="AY65" s="25" t="s">
        <v>44</v>
      </c>
      <c r="AZ65" s="52"/>
      <c r="BA65" s="52"/>
      <c r="BB65" s="133"/>
    </row>
    <row r="66" spans="2:54" ht="12.5" x14ac:dyDescent="0.25">
      <c r="B66" s="138">
        <v>3</v>
      </c>
      <c r="C66" s="56" t="s">
        <v>82</v>
      </c>
      <c r="D66" s="60" t="s">
        <v>82</v>
      </c>
      <c r="E66" s="60" t="s">
        <v>82</v>
      </c>
      <c r="F66" s="60" t="s">
        <v>82</v>
      </c>
      <c r="G66" s="60" t="s">
        <v>82</v>
      </c>
      <c r="H66" s="60" t="s">
        <v>82</v>
      </c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218" t="s">
        <v>36</v>
      </c>
      <c r="V66" s="218" t="s">
        <v>36</v>
      </c>
      <c r="W66" s="218" t="s">
        <v>36</v>
      </c>
      <c r="X66" s="218" t="s">
        <v>36</v>
      </c>
      <c r="Y66" s="218" t="s">
        <v>36</v>
      </c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245" t="s">
        <v>38</v>
      </c>
      <c r="AN66" s="246" t="s">
        <v>38</v>
      </c>
      <c r="AO66" s="230"/>
      <c r="AP66" s="230"/>
      <c r="AQ66" s="140"/>
      <c r="AR66" s="52"/>
      <c r="AS66" s="182"/>
      <c r="AT66" s="25" t="s">
        <v>65</v>
      </c>
      <c r="AU66" s="25" t="s">
        <v>45</v>
      </c>
      <c r="AV66" s="25">
        <f>COUNTIF($C$64:$AP$84,"MPLR")</f>
        <v>0</v>
      </c>
      <c r="AW66" s="177">
        <f t="shared" si="2"/>
        <v>0</v>
      </c>
      <c r="AX66" s="52"/>
      <c r="AY66" s="25" t="s">
        <v>44</v>
      </c>
      <c r="AZ66" s="52"/>
      <c r="BA66" s="52"/>
      <c r="BB66" s="133"/>
    </row>
    <row r="67" spans="2:54" ht="15.5" x14ac:dyDescent="0.35">
      <c r="B67" s="138">
        <v>4</v>
      </c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218" t="s">
        <v>36</v>
      </c>
      <c r="W67" s="218" t="s">
        <v>36</v>
      </c>
      <c r="X67" s="218" t="s">
        <v>36</v>
      </c>
      <c r="Y67" s="52"/>
      <c r="Z67" s="52"/>
      <c r="AA67" s="58"/>
      <c r="AB67" s="47"/>
      <c r="AC67" s="47"/>
      <c r="AD67" s="47"/>
      <c r="AE67" s="47"/>
      <c r="AF67" s="47"/>
      <c r="AG67" s="47"/>
      <c r="AH67" s="47"/>
      <c r="AI67" s="117" t="s">
        <v>78</v>
      </c>
      <c r="AJ67" s="118" t="s">
        <v>78</v>
      </c>
      <c r="AK67" s="119" t="s">
        <v>78</v>
      </c>
      <c r="AL67" s="61"/>
      <c r="AM67" s="247" t="s">
        <v>38</v>
      </c>
      <c r="AN67" s="248" t="s">
        <v>38</v>
      </c>
      <c r="AQ67" s="140"/>
      <c r="AR67" s="52"/>
      <c r="AS67" s="183"/>
      <c r="AT67" s="25" t="s">
        <v>66</v>
      </c>
      <c r="AU67" s="25" t="s">
        <v>46</v>
      </c>
      <c r="AV67" s="25">
        <f>COUNTIF($C$64:$AP$84,"MPUD")</f>
        <v>10</v>
      </c>
      <c r="AW67" s="177">
        <f t="shared" si="2"/>
        <v>7.2992700729926998</v>
      </c>
      <c r="AX67" s="52"/>
      <c r="AY67" s="25" t="s">
        <v>44</v>
      </c>
      <c r="AZ67" s="52"/>
      <c r="BA67" s="52"/>
      <c r="BB67" s="133"/>
    </row>
    <row r="68" spans="2:54" ht="15.5" x14ac:dyDescent="0.35">
      <c r="B68" s="138">
        <v>5</v>
      </c>
      <c r="C68" s="47"/>
      <c r="E68" s="58"/>
      <c r="F68" s="58"/>
      <c r="G68" s="47"/>
      <c r="H68" s="47"/>
      <c r="I68" s="47"/>
      <c r="J68" s="47"/>
      <c r="K68" s="47"/>
      <c r="L68" s="61"/>
      <c r="M68" s="61"/>
      <c r="N68" s="61"/>
      <c r="O68" s="58"/>
      <c r="P68" s="58"/>
      <c r="Q68" s="47"/>
      <c r="R68" s="47"/>
      <c r="S68" s="47"/>
      <c r="T68" s="47"/>
      <c r="U68" s="47"/>
      <c r="V68" s="47"/>
      <c r="W68" s="218" t="s">
        <v>36</v>
      </c>
      <c r="Y68" s="52"/>
      <c r="Z68" s="52"/>
      <c r="AA68" s="58"/>
      <c r="AB68" s="47"/>
      <c r="AC68" s="47"/>
      <c r="AD68" s="47"/>
      <c r="AE68" s="47"/>
      <c r="AF68" s="47"/>
      <c r="AG68" s="47"/>
      <c r="AH68" s="47"/>
      <c r="AI68" s="120" t="s">
        <v>78</v>
      </c>
      <c r="AJ68" s="121" t="s">
        <v>78</v>
      </c>
      <c r="AK68" s="122" t="s">
        <v>78</v>
      </c>
      <c r="AL68" s="61"/>
      <c r="AM68" s="247" t="s">
        <v>38</v>
      </c>
      <c r="AN68" s="248" t="s">
        <v>38</v>
      </c>
      <c r="AQ68" s="140"/>
      <c r="AR68" s="52"/>
      <c r="AS68" s="184"/>
      <c r="AT68" s="25" t="s">
        <v>20</v>
      </c>
      <c r="AU68" s="25" t="s">
        <v>74</v>
      </c>
      <c r="AV68" s="25">
        <f>COUNTIF($C$64:$AP$84,"CP")</f>
        <v>0</v>
      </c>
      <c r="AW68" s="177">
        <f t="shared" si="2"/>
        <v>0</v>
      </c>
      <c r="AX68" s="52"/>
      <c r="AY68" s="25" t="s">
        <v>44</v>
      </c>
      <c r="AZ68" s="52"/>
      <c r="BA68" s="52"/>
      <c r="BB68" s="133"/>
    </row>
    <row r="69" spans="2:54" ht="15.5" x14ac:dyDescent="0.35">
      <c r="B69" s="138">
        <v>6</v>
      </c>
      <c r="C69" s="47"/>
      <c r="E69" s="58"/>
      <c r="F69" s="58"/>
      <c r="G69" s="47"/>
      <c r="H69" s="47"/>
      <c r="I69" s="47"/>
      <c r="J69" s="47"/>
      <c r="K69" s="47"/>
      <c r="L69" s="61"/>
      <c r="M69" s="61"/>
      <c r="N69" s="61"/>
      <c r="O69" s="58"/>
      <c r="P69" s="58"/>
      <c r="Q69" s="47"/>
      <c r="R69" s="47"/>
      <c r="S69" s="48"/>
      <c r="T69" s="47"/>
      <c r="U69" s="47"/>
      <c r="V69" s="47"/>
      <c r="W69" s="47"/>
      <c r="X69" s="47"/>
      <c r="Y69" s="47"/>
      <c r="Z69" s="58"/>
      <c r="AA69" s="58"/>
      <c r="AB69" s="47"/>
      <c r="AC69" s="47"/>
      <c r="AD69" s="47"/>
      <c r="AE69" s="47"/>
      <c r="AF69" s="47"/>
      <c r="AG69" s="47"/>
      <c r="AH69" s="47"/>
      <c r="AI69" s="252" t="s">
        <v>78</v>
      </c>
      <c r="AJ69" s="121" t="s">
        <v>78</v>
      </c>
      <c r="AK69" s="122" t="s">
        <v>78</v>
      </c>
      <c r="AL69" s="61"/>
      <c r="AM69" s="249" t="s">
        <v>38</v>
      </c>
      <c r="AN69" s="250" t="s">
        <v>38</v>
      </c>
      <c r="AQ69" s="140"/>
      <c r="AR69" s="52"/>
      <c r="AS69" s="185"/>
      <c r="AT69" s="25" t="s">
        <v>67</v>
      </c>
      <c r="AU69" s="25" t="s">
        <v>76</v>
      </c>
      <c r="AV69" s="25">
        <f>COUNTIF($C$64:$AP$84,"LDB")</f>
        <v>0</v>
      </c>
      <c r="AW69" s="177">
        <f t="shared" si="2"/>
        <v>0</v>
      </c>
      <c r="AX69" s="52"/>
      <c r="AY69" s="25" t="s">
        <v>44</v>
      </c>
      <c r="AZ69" s="52"/>
      <c r="BA69" s="52"/>
      <c r="BB69" s="133"/>
    </row>
    <row r="70" spans="2:54" ht="15.5" x14ac:dyDescent="0.35">
      <c r="B70" s="138">
        <v>7</v>
      </c>
      <c r="C70" s="47"/>
      <c r="E70" s="58"/>
      <c r="F70" s="58"/>
      <c r="G70" s="47"/>
      <c r="H70" s="47"/>
      <c r="I70" s="47"/>
      <c r="J70" s="47"/>
      <c r="K70" s="47"/>
      <c r="L70" s="61"/>
      <c r="M70" s="61"/>
      <c r="N70" s="61"/>
      <c r="O70" s="58"/>
      <c r="P70" s="58"/>
      <c r="Q70" s="47"/>
      <c r="R70" s="47"/>
      <c r="S70" s="47"/>
      <c r="T70" s="47"/>
      <c r="U70" s="47"/>
      <c r="V70" s="47"/>
      <c r="W70" s="47"/>
      <c r="X70" s="47"/>
      <c r="Y70" s="47"/>
      <c r="Z70" s="58"/>
      <c r="AA70" s="58"/>
      <c r="AB70" s="48"/>
      <c r="AC70" s="47"/>
      <c r="AD70" s="47"/>
      <c r="AE70" s="47"/>
      <c r="AF70" s="47"/>
      <c r="AG70" s="47"/>
      <c r="AH70" s="64" t="s">
        <v>41</v>
      </c>
      <c r="AI70" s="95" t="s">
        <v>41</v>
      </c>
      <c r="AJ70" s="95" t="s">
        <v>41</v>
      </c>
      <c r="AK70" s="95" t="s">
        <v>41</v>
      </c>
      <c r="AL70" s="95" t="s">
        <v>41</v>
      </c>
      <c r="AM70" s="96" t="s">
        <v>41</v>
      </c>
      <c r="AN70" s="96" t="s">
        <v>41</v>
      </c>
      <c r="AO70" s="95" t="s">
        <v>41</v>
      </c>
      <c r="AP70" s="59" t="s">
        <v>41</v>
      </c>
      <c r="AQ70" s="140"/>
      <c r="AR70" s="52"/>
      <c r="AS70" s="186"/>
      <c r="AT70" s="25" t="s">
        <v>52</v>
      </c>
      <c r="AU70" s="25" t="s">
        <v>77</v>
      </c>
      <c r="AV70" s="25">
        <f>COUNTIF($C$64:$AP$84,"LB")</f>
        <v>0</v>
      </c>
      <c r="AW70" s="177">
        <f t="shared" si="2"/>
        <v>0</v>
      </c>
      <c r="AX70" s="52"/>
      <c r="AY70" s="25" t="s">
        <v>44</v>
      </c>
      <c r="AZ70" s="52"/>
      <c r="BA70" s="52"/>
      <c r="BB70" s="133"/>
    </row>
    <row r="71" spans="2:54" ht="12.5" x14ac:dyDescent="0.25">
      <c r="B71" s="138">
        <v>8</v>
      </c>
      <c r="C71" s="50"/>
      <c r="D71" s="50"/>
      <c r="E71" s="50"/>
      <c r="F71" s="50"/>
      <c r="G71" s="47"/>
      <c r="H71" s="47"/>
      <c r="I71" s="62"/>
      <c r="J71" s="62"/>
      <c r="K71" s="62"/>
      <c r="L71" s="62"/>
      <c r="M71" s="50"/>
      <c r="N71" s="244"/>
      <c r="O71" s="244"/>
      <c r="P71" s="244"/>
      <c r="Q71" s="244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2"/>
      <c r="AN71" s="52"/>
      <c r="AO71" s="52"/>
      <c r="AP71" s="52"/>
      <c r="AQ71" s="140"/>
      <c r="AR71" s="52"/>
      <c r="AS71" s="187"/>
      <c r="AT71" s="25" t="s">
        <v>13</v>
      </c>
      <c r="AU71" s="25" t="s">
        <v>63</v>
      </c>
      <c r="AV71" s="25">
        <f>COUNTIF($C$64:$AP$84,"T")</f>
        <v>0</v>
      </c>
      <c r="AW71" s="177">
        <f t="shared" si="2"/>
        <v>0</v>
      </c>
      <c r="AX71" s="52"/>
      <c r="AY71" s="25" t="s">
        <v>44</v>
      </c>
      <c r="AZ71" s="52"/>
      <c r="BA71" s="52"/>
      <c r="BB71" s="133"/>
    </row>
    <row r="72" spans="2:54" ht="12.5" x14ac:dyDescent="0.25">
      <c r="B72" s="138">
        <v>9</v>
      </c>
      <c r="C72" s="230"/>
      <c r="D72" s="230"/>
      <c r="E72" s="230"/>
      <c r="F72" s="230"/>
      <c r="G72" s="230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M72" s="47"/>
      <c r="AN72" s="47"/>
      <c r="AO72" s="57"/>
      <c r="AP72" s="57"/>
      <c r="AQ72" s="140"/>
      <c r="AR72" s="52"/>
      <c r="AS72" s="188"/>
      <c r="AT72" s="25" t="s">
        <v>22</v>
      </c>
      <c r="AU72" s="25" t="s">
        <v>75</v>
      </c>
      <c r="AV72" s="25">
        <f>COUNTIF($C$64:$AP$84,"TG")</f>
        <v>0</v>
      </c>
      <c r="AW72" s="177">
        <f t="shared" si="2"/>
        <v>0</v>
      </c>
      <c r="AX72" s="52"/>
      <c r="AY72" s="25" t="s">
        <v>44</v>
      </c>
      <c r="AZ72" s="52"/>
      <c r="BA72" s="52"/>
      <c r="BB72" s="133"/>
    </row>
    <row r="73" spans="2:54" ht="15.5" x14ac:dyDescent="0.35">
      <c r="B73" s="138">
        <v>10</v>
      </c>
      <c r="C73" s="230"/>
      <c r="E73" s="230"/>
      <c r="F73" s="230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8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9"/>
      <c r="AF73" s="49"/>
      <c r="AG73" s="49"/>
      <c r="AH73" s="47"/>
      <c r="AI73" s="47"/>
      <c r="AJ73" s="47"/>
      <c r="AK73" s="47"/>
      <c r="AL73" s="47"/>
      <c r="AM73" s="47"/>
      <c r="AN73" s="47"/>
      <c r="AO73" s="50"/>
      <c r="AP73" s="50"/>
      <c r="AQ73" s="140"/>
      <c r="AR73" s="52"/>
      <c r="AS73" s="189"/>
      <c r="AT73" s="25" t="s">
        <v>47</v>
      </c>
      <c r="AU73" s="25" t="s">
        <v>78</v>
      </c>
      <c r="AV73" s="25">
        <f>COUNTIF($C$64:$AP$84,"TT")</f>
        <v>18</v>
      </c>
      <c r="AW73" s="177">
        <f t="shared" si="2"/>
        <v>13.138686131386862</v>
      </c>
      <c r="AX73" s="52"/>
      <c r="AY73" s="25" t="s">
        <v>48</v>
      </c>
      <c r="AZ73" s="52"/>
      <c r="BA73" s="52"/>
      <c r="BB73" s="133"/>
    </row>
    <row r="74" spans="2:54" ht="12.5" x14ac:dyDescent="0.25">
      <c r="B74" s="138">
        <v>11</v>
      </c>
      <c r="C74" s="230"/>
      <c r="E74" s="230"/>
      <c r="F74" s="47"/>
      <c r="G74" s="47"/>
      <c r="H74" s="50"/>
      <c r="I74" s="50"/>
      <c r="J74" s="47"/>
      <c r="K74" s="47"/>
      <c r="L74" s="47"/>
      <c r="M74" s="47"/>
      <c r="N74" s="47"/>
      <c r="O74" s="47"/>
      <c r="P74" s="47"/>
      <c r="Q74" s="47"/>
      <c r="R74" s="48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9"/>
      <c r="AD74" s="47"/>
      <c r="AE74" s="49"/>
      <c r="AF74" s="49"/>
      <c r="AG74" s="49"/>
      <c r="AH74" s="47"/>
      <c r="AI74" s="48"/>
      <c r="AJ74" s="47"/>
      <c r="AK74" s="47"/>
      <c r="AL74" s="47"/>
      <c r="AM74" s="47"/>
      <c r="AQ74" s="140"/>
      <c r="AR74" s="52"/>
      <c r="AS74" s="190"/>
      <c r="AT74" s="25" t="s">
        <v>49</v>
      </c>
      <c r="AU74" s="25" t="s">
        <v>79</v>
      </c>
      <c r="AV74" s="25">
        <f>COUNTIF($C$64:$AP$84,"TTP")</f>
        <v>0</v>
      </c>
      <c r="AW74" s="177">
        <f t="shared" si="2"/>
        <v>0</v>
      </c>
      <c r="AX74" s="52"/>
      <c r="AY74" s="25" t="s">
        <v>48</v>
      </c>
      <c r="AZ74" s="52"/>
      <c r="BA74" s="52"/>
      <c r="BB74" s="133"/>
    </row>
    <row r="75" spans="2:54" ht="15.5" x14ac:dyDescent="0.35">
      <c r="B75" s="138">
        <v>12</v>
      </c>
      <c r="C75" s="230"/>
      <c r="D75" s="169" t="s">
        <v>99</v>
      </c>
      <c r="E75" s="47"/>
      <c r="F75" s="47"/>
      <c r="G75" s="58"/>
      <c r="H75" s="58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58"/>
      <c r="T75" s="58"/>
      <c r="U75" s="47"/>
      <c r="V75" s="47"/>
      <c r="W75" s="47"/>
      <c r="X75" s="47"/>
      <c r="Y75" s="47"/>
      <c r="Z75" s="47"/>
      <c r="AA75" s="47"/>
      <c r="AB75" s="49"/>
      <c r="AC75" s="47"/>
      <c r="AD75" s="47"/>
      <c r="AE75" s="49"/>
      <c r="AF75" s="49"/>
      <c r="AG75" s="49"/>
      <c r="AH75" s="47"/>
      <c r="AI75" s="47"/>
      <c r="AJ75" s="47"/>
      <c r="AK75" s="58"/>
      <c r="AL75" s="58"/>
      <c r="AM75" s="47"/>
      <c r="AN75" s="117" t="s">
        <v>78</v>
      </c>
      <c r="AO75" s="118" t="s">
        <v>78</v>
      </c>
      <c r="AP75" s="119" t="s">
        <v>78</v>
      </c>
      <c r="AQ75" s="140"/>
      <c r="AR75" s="52"/>
      <c r="AS75" s="191"/>
      <c r="AT75" s="25" t="s">
        <v>50</v>
      </c>
      <c r="AU75" s="25" t="s">
        <v>80</v>
      </c>
      <c r="AV75" s="25">
        <f>COUNTIF($C$64:$AP$84,"QTE")</f>
        <v>0</v>
      </c>
      <c r="AW75" s="177">
        <f t="shared" si="2"/>
        <v>0</v>
      </c>
      <c r="AX75" s="52"/>
      <c r="AY75" s="25" t="s">
        <v>48</v>
      </c>
      <c r="AZ75" s="52"/>
      <c r="BA75" s="52"/>
      <c r="BB75" s="133"/>
    </row>
    <row r="76" spans="2:54" ht="15.5" x14ac:dyDescent="0.35">
      <c r="B76" s="138">
        <v>13</v>
      </c>
      <c r="C76" s="230"/>
      <c r="D76" s="170" t="s">
        <v>99</v>
      </c>
      <c r="E76" s="47"/>
      <c r="F76" s="47"/>
      <c r="G76" s="58"/>
      <c r="H76" s="58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58"/>
      <c r="T76" s="58"/>
      <c r="U76" s="47"/>
      <c r="V76" s="47"/>
      <c r="W76" s="47"/>
      <c r="X76" s="47"/>
      <c r="Y76" s="47"/>
      <c r="Z76" s="47"/>
      <c r="AA76" s="49"/>
      <c r="AB76" s="47"/>
      <c r="AC76" s="47"/>
      <c r="AD76" s="49"/>
      <c r="AE76" s="49"/>
      <c r="AF76" s="49"/>
      <c r="AG76" s="50"/>
      <c r="AH76" s="50"/>
      <c r="AI76" s="50"/>
      <c r="AJ76" s="50"/>
      <c r="AK76" s="58"/>
      <c r="AL76" s="58"/>
      <c r="AM76" s="50"/>
      <c r="AN76" s="120" t="s">
        <v>78</v>
      </c>
      <c r="AO76" s="121" t="s">
        <v>78</v>
      </c>
      <c r="AP76" s="122" t="s">
        <v>78</v>
      </c>
      <c r="AQ76" s="140"/>
      <c r="AR76" s="52"/>
      <c r="AS76" s="192"/>
      <c r="AT76" s="25" t="s">
        <v>51</v>
      </c>
      <c r="AU76" s="25" t="s">
        <v>85</v>
      </c>
      <c r="AV76" s="25">
        <f>COUNTIF($C$64:$AP$84,"QTEP")</f>
        <v>0</v>
      </c>
      <c r="AW76" s="177">
        <f t="shared" si="2"/>
        <v>0</v>
      </c>
      <c r="AX76" s="52"/>
      <c r="AY76" s="25" t="s">
        <v>48</v>
      </c>
      <c r="AZ76" s="52"/>
      <c r="BA76" s="52"/>
      <c r="BB76" s="133"/>
    </row>
    <row r="77" spans="2:54" ht="15.5" x14ac:dyDescent="0.35">
      <c r="B77" s="138">
        <v>14</v>
      </c>
      <c r="C77" s="47"/>
      <c r="D77" s="170" t="s">
        <v>99</v>
      </c>
      <c r="E77" s="52"/>
      <c r="F77" s="52"/>
      <c r="G77" s="58"/>
      <c r="H77" s="58"/>
      <c r="I77" s="47"/>
      <c r="J77" s="47"/>
      <c r="K77" s="47"/>
      <c r="L77" s="47"/>
      <c r="M77" s="47"/>
      <c r="N77" s="47"/>
      <c r="O77" s="47"/>
      <c r="P77" s="48"/>
      <c r="Q77" s="47"/>
      <c r="R77" s="47"/>
      <c r="S77" s="58"/>
      <c r="T77" s="58"/>
      <c r="U77" s="47"/>
      <c r="V77" s="47"/>
      <c r="W77" s="47"/>
      <c r="X77" s="47"/>
      <c r="Y77" s="49"/>
      <c r="Z77" s="47"/>
      <c r="AA77" s="47"/>
      <c r="AB77" s="47"/>
      <c r="AC77" s="47"/>
      <c r="AD77" s="47"/>
      <c r="AE77" s="47"/>
      <c r="AF77" s="49"/>
      <c r="AG77" s="50"/>
      <c r="AH77" s="50"/>
      <c r="AI77" s="50"/>
      <c r="AJ77" s="50"/>
      <c r="AK77" s="58"/>
      <c r="AL77" s="58"/>
      <c r="AM77" s="50"/>
      <c r="AN77" s="120" t="s">
        <v>78</v>
      </c>
      <c r="AO77" s="121" t="s">
        <v>78</v>
      </c>
      <c r="AP77" s="122" t="s">
        <v>78</v>
      </c>
      <c r="AQ77" s="140"/>
      <c r="AR77" s="52"/>
      <c r="AS77" s="193"/>
      <c r="AT77" s="31" t="s">
        <v>68</v>
      </c>
      <c r="AU77" s="25" t="s">
        <v>32</v>
      </c>
      <c r="AV77" s="25">
        <f>COUNTIF($C$64:$AP$84,"R1D")</f>
        <v>0</v>
      </c>
      <c r="AW77" s="177">
        <f t="shared" si="2"/>
        <v>0</v>
      </c>
      <c r="AX77" s="52"/>
      <c r="AY77" s="25" t="s">
        <v>33</v>
      </c>
      <c r="AZ77" s="52"/>
      <c r="BA77" s="52"/>
      <c r="BB77" s="133"/>
    </row>
    <row r="78" spans="2:54" ht="12.5" x14ac:dyDescent="0.25">
      <c r="B78" s="138">
        <v>15</v>
      </c>
      <c r="C78" s="64" t="s">
        <v>41</v>
      </c>
      <c r="D78" s="95" t="s">
        <v>41</v>
      </c>
      <c r="E78" s="95" t="s">
        <v>41</v>
      </c>
      <c r="F78" s="95" t="s">
        <v>41</v>
      </c>
      <c r="G78" s="95" t="s">
        <v>41</v>
      </c>
      <c r="H78" s="59" t="s">
        <v>41</v>
      </c>
      <c r="L78" s="92" t="s">
        <v>46</v>
      </c>
      <c r="M78" s="93" t="s">
        <v>46</v>
      </c>
      <c r="N78" s="93" t="s">
        <v>46</v>
      </c>
      <c r="O78" s="93" t="s">
        <v>46</v>
      </c>
      <c r="P78" s="94" t="s">
        <v>46</v>
      </c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64" t="s">
        <v>41</v>
      </c>
      <c r="AL78" s="95" t="s">
        <v>41</v>
      </c>
      <c r="AM78" s="95" t="s">
        <v>41</v>
      </c>
      <c r="AN78" s="95" t="s">
        <v>41</v>
      </c>
      <c r="AO78" s="95" t="s">
        <v>41</v>
      </c>
      <c r="AP78" s="59" t="s">
        <v>41</v>
      </c>
      <c r="AQ78" s="140"/>
      <c r="AR78" s="52"/>
      <c r="AS78" s="194"/>
      <c r="AT78" s="31" t="s">
        <v>69</v>
      </c>
      <c r="AU78" s="25" t="s">
        <v>34</v>
      </c>
      <c r="AV78" s="25">
        <f>COUNTIF($C$64:$AP$84,"R1A")</f>
        <v>0</v>
      </c>
      <c r="AW78" s="177">
        <f t="shared" si="2"/>
        <v>0</v>
      </c>
      <c r="AX78" s="52"/>
      <c r="AY78" s="25" t="s">
        <v>33</v>
      </c>
      <c r="AZ78" s="52"/>
      <c r="BA78" s="52"/>
      <c r="BB78" s="133"/>
    </row>
    <row r="79" spans="2:54" ht="12.5" x14ac:dyDescent="0.25">
      <c r="B79" s="138">
        <v>16</v>
      </c>
      <c r="C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9"/>
      <c r="Q79" s="47"/>
      <c r="R79" s="47"/>
      <c r="S79" s="47"/>
      <c r="T79" s="50"/>
      <c r="U79" s="50"/>
      <c r="V79" s="50"/>
      <c r="W79" s="50"/>
      <c r="X79" s="50"/>
      <c r="Y79" s="50"/>
      <c r="Z79" s="92" t="s">
        <v>46</v>
      </c>
      <c r="AA79" s="93" t="s">
        <v>46</v>
      </c>
      <c r="AB79" s="93" t="s">
        <v>46</v>
      </c>
      <c r="AC79" s="93" t="s">
        <v>46</v>
      </c>
      <c r="AD79" s="94" t="s">
        <v>46</v>
      </c>
      <c r="AE79" s="47"/>
      <c r="AF79" s="47"/>
      <c r="AG79" s="50"/>
      <c r="AH79" s="50"/>
      <c r="AI79" s="50"/>
      <c r="AJ79" s="50"/>
      <c r="AK79" s="50"/>
      <c r="AL79" s="230"/>
      <c r="AM79" s="230"/>
      <c r="AN79" s="230"/>
      <c r="AO79" s="230"/>
      <c r="AP79" s="230"/>
      <c r="AQ79" s="140"/>
      <c r="AR79" s="52"/>
      <c r="AS79" s="195"/>
      <c r="AT79" s="31" t="s">
        <v>70</v>
      </c>
      <c r="AU79" s="25" t="s">
        <v>36</v>
      </c>
      <c r="AV79" s="25">
        <f>COUNTIF($C$64:$AP$84,"R2A")</f>
        <v>25</v>
      </c>
      <c r="AW79" s="177">
        <f t="shared" si="2"/>
        <v>18.248175182481752</v>
      </c>
      <c r="AX79" s="52"/>
      <c r="AY79" s="25" t="s">
        <v>33</v>
      </c>
      <c r="AZ79" s="52"/>
      <c r="BA79" s="52"/>
      <c r="BB79" s="133"/>
    </row>
    <row r="80" spans="2:54" ht="12.5" x14ac:dyDescent="0.25">
      <c r="B80" s="138">
        <v>17</v>
      </c>
      <c r="C80" s="50"/>
      <c r="D80" s="50"/>
      <c r="E80" s="47"/>
      <c r="F80" s="47"/>
      <c r="G80" s="47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50"/>
      <c r="U80" s="50"/>
      <c r="V80" s="50"/>
      <c r="W80" s="50"/>
      <c r="X80" s="50"/>
      <c r="Y80" s="50"/>
      <c r="Z80" s="50"/>
      <c r="AA80" s="50"/>
      <c r="AB80" s="49"/>
      <c r="AC80" s="49"/>
      <c r="AD80" s="49"/>
      <c r="AE80" s="49"/>
      <c r="AF80" s="49"/>
      <c r="AG80" s="50"/>
      <c r="AH80" s="50"/>
      <c r="AI80" s="50"/>
      <c r="AJ80" s="50"/>
      <c r="AK80" s="50"/>
      <c r="AL80" s="50"/>
      <c r="AM80" s="230"/>
      <c r="AN80" s="230"/>
      <c r="AO80" s="230"/>
      <c r="AP80" s="230"/>
      <c r="AQ80" s="140"/>
      <c r="AR80" s="52"/>
      <c r="AS80" s="196"/>
      <c r="AT80" s="25" t="s">
        <v>71</v>
      </c>
      <c r="AU80" s="25" t="s">
        <v>37</v>
      </c>
      <c r="AV80" s="25">
        <f>COUNTIF($C$64:$AP$84,"R3A")</f>
        <v>0</v>
      </c>
      <c r="AW80" s="177">
        <f t="shared" si="2"/>
        <v>0</v>
      </c>
      <c r="AX80" s="52"/>
      <c r="AY80" s="25" t="s">
        <v>33</v>
      </c>
      <c r="AZ80" s="52"/>
      <c r="BA80" s="52"/>
      <c r="BB80" s="133"/>
    </row>
    <row r="81" spans="2:54" ht="12.5" x14ac:dyDescent="0.25">
      <c r="B81" s="138">
        <v>18</v>
      </c>
      <c r="C81" s="47"/>
      <c r="D81" s="49"/>
      <c r="E81" s="49"/>
      <c r="F81" s="47"/>
      <c r="G81" s="245" t="s">
        <v>38</v>
      </c>
      <c r="H81" s="246" t="s">
        <v>38</v>
      </c>
      <c r="I81" s="49"/>
      <c r="J81" s="49"/>
      <c r="K81" s="49"/>
      <c r="L81" s="50"/>
      <c r="M81" s="50"/>
      <c r="N81" s="50"/>
      <c r="O81" s="50"/>
      <c r="P81" s="49"/>
      <c r="Q81" s="49"/>
      <c r="R81" s="49"/>
      <c r="S81" s="49"/>
      <c r="T81" s="50"/>
      <c r="U81" s="50"/>
      <c r="V81" s="50"/>
      <c r="W81" s="50"/>
      <c r="X81" s="50"/>
      <c r="Y81" s="50"/>
      <c r="Z81" s="50"/>
      <c r="AA81" s="50"/>
      <c r="AB81" s="49"/>
      <c r="AC81" s="49"/>
      <c r="AD81" s="49"/>
      <c r="AE81" s="49"/>
      <c r="AF81" s="49"/>
      <c r="AG81" s="50"/>
      <c r="AH81" s="50"/>
      <c r="AI81" s="50"/>
      <c r="AJ81" s="50"/>
      <c r="AK81" s="50"/>
      <c r="AL81" s="50"/>
      <c r="AM81" s="230"/>
      <c r="AN81" s="230"/>
      <c r="AO81" s="230"/>
      <c r="AP81" s="230"/>
      <c r="AQ81" s="140"/>
      <c r="AR81" s="52"/>
      <c r="AS81" s="197"/>
      <c r="AT81" s="25" t="s">
        <v>72</v>
      </c>
      <c r="AU81" s="25" t="s">
        <v>38</v>
      </c>
      <c r="AV81" s="25">
        <f>COUNTIF($C$64:$AP$84,"BD")</f>
        <v>16</v>
      </c>
      <c r="AW81" s="177">
        <f t="shared" si="2"/>
        <v>11.678832116788321</v>
      </c>
      <c r="AX81" s="52"/>
      <c r="AY81" s="25" t="s">
        <v>33</v>
      </c>
      <c r="AZ81" s="52"/>
      <c r="BA81" s="52"/>
      <c r="BB81" s="133"/>
    </row>
    <row r="82" spans="2:54" ht="15.5" x14ac:dyDescent="0.35">
      <c r="B82" s="138">
        <v>19</v>
      </c>
      <c r="E82" s="47"/>
      <c r="F82" s="58"/>
      <c r="G82" s="247" t="s">
        <v>38</v>
      </c>
      <c r="H82" s="248" t="s">
        <v>38</v>
      </c>
      <c r="I82" s="61"/>
      <c r="J82" s="49"/>
      <c r="K82" s="49"/>
      <c r="L82" s="50"/>
      <c r="M82" s="50"/>
      <c r="N82" s="50"/>
      <c r="O82" s="50"/>
      <c r="P82" s="47"/>
      <c r="Q82" s="49"/>
      <c r="R82" s="49"/>
      <c r="S82" s="49"/>
      <c r="T82" s="50"/>
      <c r="U82" s="50"/>
      <c r="V82" s="50"/>
      <c r="W82" s="50"/>
      <c r="X82" s="58"/>
      <c r="Y82" s="58"/>
      <c r="Z82" s="50"/>
      <c r="AA82" s="50"/>
      <c r="AB82" s="49"/>
      <c r="AC82" s="49"/>
      <c r="AD82" s="49"/>
      <c r="AE82" s="49"/>
      <c r="AF82" s="58"/>
      <c r="AG82" s="58"/>
      <c r="AH82" s="47"/>
      <c r="AI82" s="52"/>
      <c r="AJ82" s="50"/>
      <c r="AK82" s="50"/>
      <c r="AL82" s="50"/>
      <c r="AM82" s="50"/>
      <c r="AN82" s="230"/>
      <c r="AO82" s="78" t="s">
        <v>84</v>
      </c>
      <c r="AP82" s="79" t="s">
        <v>84</v>
      </c>
      <c r="AQ82" s="140"/>
      <c r="AR82" s="52"/>
      <c r="AS82" s="198"/>
      <c r="AT82" s="25" t="s">
        <v>73</v>
      </c>
      <c r="AU82" s="25" t="s">
        <v>39</v>
      </c>
      <c r="AV82" s="25">
        <f>COUNTIF($C$8:$AP$29,"BA")</f>
        <v>0</v>
      </c>
      <c r="AW82" s="177">
        <f t="shared" si="2"/>
        <v>0</v>
      </c>
      <c r="AX82" s="52"/>
      <c r="AY82" s="25" t="s">
        <v>33</v>
      </c>
      <c r="AZ82" s="52"/>
      <c r="BA82" s="52"/>
      <c r="BB82" s="133"/>
    </row>
    <row r="83" spans="2:54" ht="15.5" x14ac:dyDescent="0.35">
      <c r="B83" s="138">
        <v>20</v>
      </c>
      <c r="E83" s="47"/>
      <c r="F83" s="58"/>
      <c r="G83" s="247" t="s">
        <v>38</v>
      </c>
      <c r="H83" s="248" t="s">
        <v>38</v>
      </c>
      <c r="I83" s="61"/>
      <c r="J83" s="47"/>
      <c r="K83" s="50"/>
      <c r="L83" s="50"/>
      <c r="M83" s="50"/>
      <c r="N83" s="50"/>
      <c r="O83" s="50"/>
      <c r="P83" s="47"/>
      <c r="Q83" s="49"/>
      <c r="R83" s="49"/>
      <c r="S83" s="49"/>
      <c r="T83" s="50"/>
      <c r="U83" s="50"/>
      <c r="V83" s="50"/>
      <c r="W83" s="50"/>
      <c r="X83" s="58"/>
      <c r="Y83" s="58"/>
      <c r="Z83" s="50"/>
      <c r="AA83" s="50"/>
      <c r="AB83" s="49"/>
      <c r="AC83" s="49"/>
      <c r="AD83" s="49"/>
      <c r="AE83" s="49"/>
      <c r="AF83" s="58"/>
      <c r="AG83" s="58"/>
      <c r="AH83" s="47"/>
      <c r="AI83" s="52"/>
      <c r="AJ83" s="50"/>
      <c r="AK83" s="50"/>
      <c r="AL83" s="50"/>
      <c r="AM83" s="50"/>
      <c r="AN83" s="230"/>
      <c r="AO83" s="80" t="s">
        <v>84</v>
      </c>
      <c r="AP83" s="81" t="s">
        <v>84</v>
      </c>
      <c r="AQ83" s="140"/>
      <c r="AR83" s="52"/>
      <c r="AS83" s="132"/>
      <c r="AT83" s="52"/>
      <c r="AU83" s="52"/>
      <c r="AV83" s="52"/>
      <c r="AW83" s="133"/>
      <c r="AX83" s="52"/>
      <c r="AY83" s="51"/>
      <c r="AZ83" s="52"/>
      <c r="BA83" s="52"/>
      <c r="BB83" s="133"/>
    </row>
    <row r="84" spans="2:54" ht="16" thickBot="1" x14ac:dyDescent="0.4">
      <c r="B84" s="138">
        <v>21</v>
      </c>
      <c r="E84" s="47"/>
      <c r="F84" s="58"/>
      <c r="G84" s="249" t="s">
        <v>38</v>
      </c>
      <c r="H84" s="250" t="s">
        <v>38</v>
      </c>
      <c r="I84" s="61"/>
      <c r="J84" s="49"/>
      <c r="K84" s="49"/>
      <c r="L84" s="50"/>
      <c r="M84" s="50"/>
      <c r="N84" s="50"/>
      <c r="O84" s="50"/>
      <c r="P84" s="47"/>
      <c r="Q84" s="49"/>
      <c r="R84" s="49"/>
      <c r="S84" s="49"/>
      <c r="T84" s="50"/>
      <c r="U84" s="50"/>
      <c r="V84" s="50"/>
      <c r="W84" s="50"/>
      <c r="X84" s="58"/>
      <c r="Y84" s="58"/>
      <c r="Z84" s="50"/>
      <c r="AA84" s="50"/>
      <c r="AB84" s="49"/>
      <c r="AC84" s="49"/>
      <c r="AD84" s="49"/>
      <c r="AE84" s="49"/>
      <c r="AF84" s="58"/>
      <c r="AG84" s="58"/>
      <c r="AH84" s="47"/>
      <c r="AI84" s="52"/>
      <c r="AJ84" s="50"/>
      <c r="AK84" s="50"/>
      <c r="AL84" s="50"/>
      <c r="AM84" s="50"/>
      <c r="AN84" s="230"/>
      <c r="AO84" s="82" t="s">
        <v>84</v>
      </c>
      <c r="AP84" s="81" t="s">
        <v>84</v>
      </c>
      <c r="AQ84" s="140"/>
      <c r="AR84" s="52"/>
      <c r="AS84" s="199"/>
      <c r="AT84" s="152"/>
      <c r="AU84" s="200" t="s">
        <v>53</v>
      </c>
      <c r="AV84" s="152">
        <f>SUM(AV62:AV82)</f>
        <v>114</v>
      </c>
      <c r="AW84" s="153"/>
      <c r="AX84" s="52"/>
      <c r="AY84" s="51"/>
      <c r="AZ84" s="52"/>
      <c r="BA84" s="52"/>
      <c r="BB84" s="133"/>
    </row>
    <row r="85" spans="2:54" ht="12.5" x14ac:dyDescent="0.25">
      <c r="B85" s="138">
        <v>22</v>
      </c>
      <c r="C85" s="64" t="s">
        <v>41</v>
      </c>
      <c r="D85" s="95" t="s">
        <v>41</v>
      </c>
      <c r="E85" s="95" t="s">
        <v>41</v>
      </c>
      <c r="F85" s="95" t="s">
        <v>41</v>
      </c>
      <c r="G85" s="95" t="s">
        <v>41</v>
      </c>
      <c r="H85" s="95" t="s">
        <v>41</v>
      </c>
      <c r="I85" s="95" t="s">
        <v>41</v>
      </c>
      <c r="J85" s="95" t="s">
        <v>41</v>
      </c>
      <c r="K85" s="95" t="s">
        <v>41</v>
      </c>
      <c r="L85" s="95" t="s">
        <v>41</v>
      </c>
      <c r="M85" s="95" t="s">
        <v>41</v>
      </c>
      <c r="N85" s="95" t="s">
        <v>41</v>
      </c>
      <c r="O85" s="95" t="s">
        <v>41</v>
      </c>
      <c r="P85" s="95" t="s">
        <v>41</v>
      </c>
      <c r="Q85" s="95" t="s">
        <v>41</v>
      </c>
      <c r="R85" s="95" t="s">
        <v>41</v>
      </c>
      <c r="S85" s="95" t="s">
        <v>41</v>
      </c>
      <c r="T85" s="95" t="s">
        <v>41</v>
      </c>
      <c r="U85" s="95" t="s">
        <v>41</v>
      </c>
      <c r="V85" s="95" t="s">
        <v>41</v>
      </c>
      <c r="W85" s="95" t="s">
        <v>41</v>
      </c>
      <c r="X85" s="95" t="s">
        <v>41</v>
      </c>
      <c r="Y85" s="95" t="s">
        <v>41</v>
      </c>
      <c r="Z85" s="95" t="s">
        <v>41</v>
      </c>
      <c r="AA85" s="95" t="s">
        <v>41</v>
      </c>
      <c r="AB85" s="95" t="s">
        <v>41</v>
      </c>
      <c r="AC85" s="95" t="s">
        <v>41</v>
      </c>
      <c r="AD85" s="95" t="s">
        <v>41</v>
      </c>
      <c r="AE85" s="95" t="s">
        <v>41</v>
      </c>
      <c r="AF85" s="95" t="s">
        <v>41</v>
      </c>
      <c r="AG85" s="95" t="s">
        <v>41</v>
      </c>
      <c r="AH85" s="95" t="s">
        <v>41</v>
      </c>
      <c r="AI85" s="95" t="s">
        <v>41</v>
      </c>
      <c r="AJ85" s="95" t="s">
        <v>41</v>
      </c>
      <c r="AK85" s="95" t="s">
        <v>41</v>
      </c>
      <c r="AL85" s="95" t="s">
        <v>41</v>
      </c>
      <c r="AM85" s="95" t="s">
        <v>41</v>
      </c>
      <c r="AN85" s="95" t="s">
        <v>41</v>
      </c>
      <c r="AO85" s="95" t="s">
        <v>41</v>
      </c>
      <c r="AP85" s="59" t="s">
        <v>41</v>
      </c>
      <c r="AQ85" s="140"/>
      <c r="AR85" s="52"/>
      <c r="AS85" s="52"/>
      <c r="AT85" s="52"/>
      <c r="AU85" s="52"/>
      <c r="AV85" s="52"/>
      <c r="AW85" s="52"/>
      <c r="AX85" s="52"/>
      <c r="AY85" s="52"/>
      <c r="AZ85" s="52"/>
      <c r="BA85" s="52"/>
      <c r="BB85" s="133"/>
    </row>
    <row r="86" spans="2:54" ht="13" x14ac:dyDescent="0.3">
      <c r="B86" s="203"/>
      <c r="C86" s="204"/>
      <c r="D86" s="204"/>
      <c r="E86" s="204"/>
      <c r="F86" s="204"/>
      <c r="G86" s="204"/>
      <c r="H86" s="204"/>
      <c r="I86" s="204"/>
      <c r="J86" s="204"/>
      <c r="K86" s="204"/>
      <c r="L86" s="204"/>
      <c r="M86" s="204"/>
      <c r="N86" s="204"/>
      <c r="O86" s="204"/>
      <c r="P86" s="204"/>
      <c r="Q86" s="204"/>
      <c r="R86" s="204"/>
      <c r="S86" s="204"/>
      <c r="T86" s="204"/>
      <c r="U86" s="204"/>
      <c r="V86" s="204"/>
      <c r="W86" s="204"/>
      <c r="X86" s="204"/>
      <c r="Y86" s="204"/>
      <c r="Z86" s="204"/>
      <c r="AA86" s="204"/>
      <c r="AB86" s="204"/>
      <c r="AC86" s="204"/>
      <c r="AD86" s="204"/>
      <c r="AE86" s="204"/>
      <c r="AF86" s="204"/>
      <c r="AG86" s="204"/>
      <c r="AH86" s="204"/>
      <c r="AI86" s="204"/>
      <c r="AJ86" s="204"/>
      <c r="AK86" s="204"/>
      <c r="AL86" s="204"/>
      <c r="AM86" s="204"/>
      <c r="AN86" s="204"/>
      <c r="AO86" s="204"/>
      <c r="AP86" s="204"/>
      <c r="AQ86" s="204"/>
      <c r="AR86" s="52"/>
      <c r="AS86" s="52"/>
      <c r="AT86" s="52"/>
      <c r="AU86" s="52"/>
      <c r="AV86" s="52"/>
      <c r="AW86" s="52"/>
      <c r="AX86" s="31"/>
      <c r="AY86" s="23" t="s">
        <v>54</v>
      </c>
      <c r="AZ86" s="23" t="s">
        <v>55</v>
      </c>
      <c r="BA86" s="25" t="s">
        <v>28</v>
      </c>
      <c r="BB86" s="133"/>
    </row>
    <row r="87" spans="2:54" ht="12.5" x14ac:dyDescent="0.25">
      <c r="B87" s="132"/>
      <c r="C87" s="143"/>
      <c r="D87" s="143"/>
      <c r="E87" s="143"/>
      <c r="F87" s="143"/>
      <c r="G87" s="143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39" t="s">
        <v>56</v>
      </c>
      <c r="AY87" s="25" t="s">
        <v>40</v>
      </c>
      <c r="AZ87" s="31">
        <f>SUM(AV64)</f>
        <v>21</v>
      </c>
      <c r="BA87" s="31">
        <f>(AZ87/$AV$28)*100</f>
        <v>15.328467153284672</v>
      </c>
      <c r="BB87" s="133"/>
    </row>
    <row r="88" spans="2:54" ht="12.5" x14ac:dyDescent="0.25">
      <c r="B88" s="144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39" t="s">
        <v>57</v>
      </c>
      <c r="AY88" s="25" t="s">
        <v>58</v>
      </c>
      <c r="AZ88" s="31">
        <f>SUM(AV65:AV72)</f>
        <v>10</v>
      </c>
      <c r="BA88" s="31">
        <f>(AZ88/$AV$28)*100</f>
        <v>7.2992700729926998</v>
      </c>
      <c r="BB88" s="133"/>
    </row>
    <row r="89" spans="2:54" ht="12.5" x14ac:dyDescent="0.25">
      <c r="B89" s="13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52"/>
      <c r="AL89" s="52"/>
      <c r="AM89" s="52"/>
      <c r="AN89" s="52"/>
      <c r="AO89" s="52"/>
      <c r="AP89" s="52"/>
      <c r="AQ89" s="52"/>
      <c r="AR89" s="52"/>
      <c r="AS89" s="52"/>
      <c r="AT89" s="52"/>
      <c r="AU89" s="52"/>
      <c r="AV89" s="52"/>
      <c r="AW89" s="52"/>
      <c r="AX89" s="39" t="s">
        <v>59</v>
      </c>
      <c r="AY89" s="25" t="s">
        <v>60</v>
      </c>
      <c r="AZ89" s="31">
        <f>SUM(AV77:AV82)</f>
        <v>41</v>
      </c>
      <c r="BA89" s="31">
        <f>(AZ89/$AV$28)*100</f>
        <v>29.927007299270077</v>
      </c>
      <c r="BB89" s="133"/>
    </row>
    <row r="90" spans="2:54" ht="12.5" x14ac:dyDescent="0.25">
      <c r="B90" s="145"/>
      <c r="C90" s="143"/>
      <c r="D90" s="143"/>
      <c r="E90" s="143"/>
      <c r="F90" s="143"/>
      <c r="G90" s="143"/>
      <c r="H90" s="143"/>
      <c r="I90" s="143"/>
      <c r="J90" s="143"/>
      <c r="K90" s="143"/>
      <c r="L90" s="143"/>
      <c r="M90" s="143"/>
      <c r="N90" s="143"/>
      <c r="O90" s="143"/>
      <c r="P90" s="52"/>
      <c r="Q90" s="143"/>
      <c r="R90" s="143"/>
      <c r="S90" s="143"/>
      <c r="T90" s="143"/>
      <c r="U90" s="143"/>
      <c r="V90" s="143"/>
      <c r="W90" s="143"/>
      <c r="X90" s="143"/>
      <c r="Y90" s="143"/>
      <c r="Z90" s="52"/>
      <c r="AA90" s="52"/>
      <c r="AB90" s="52"/>
      <c r="AC90" s="52"/>
      <c r="AD90" s="52"/>
      <c r="AE90" s="52"/>
      <c r="AF90" s="52"/>
      <c r="AG90" s="52"/>
      <c r="AH90" s="52"/>
      <c r="AI90" s="52"/>
      <c r="AJ90" s="52"/>
      <c r="AK90" s="52"/>
      <c r="AL90" s="52"/>
      <c r="AM90" s="52"/>
      <c r="AN90" s="52"/>
      <c r="AO90" s="52"/>
      <c r="AP90" s="52"/>
      <c r="AQ90" s="52"/>
      <c r="AR90" s="52"/>
      <c r="AS90" s="52"/>
      <c r="AT90" s="52"/>
      <c r="AU90" s="52"/>
      <c r="AV90" s="52"/>
      <c r="AW90" s="52"/>
      <c r="AX90" s="39" t="s">
        <v>61</v>
      </c>
      <c r="AY90" s="25" t="s">
        <v>62</v>
      </c>
      <c r="AZ90" s="31">
        <f>SUM(AV73:AV76)</f>
        <v>18</v>
      </c>
      <c r="BA90" s="31">
        <f>(AZ90/$AV$28)*100</f>
        <v>13.138686131386862</v>
      </c>
      <c r="BB90" s="133"/>
    </row>
    <row r="91" spans="2:54" ht="12.5" x14ac:dyDescent="0.25">
      <c r="B91" s="145"/>
      <c r="C91" s="143"/>
      <c r="D91" s="143"/>
      <c r="E91" s="143"/>
      <c r="F91" s="143"/>
      <c r="G91" s="146"/>
      <c r="H91" s="143"/>
      <c r="I91" s="143"/>
      <c r="J91" s="146"/>
      <c r="K91" s="143"/>
      <c r="L91" s="143"/>
      <c r="M91" s="146"/>
      <c r="N91" s="143"/>
      <c r="O91" s="143"/>
      <c r="P91" s="52"/>
      <c r="Q91" s="143"/>
      <c r="R91" s="143"/>
      <c r="S91" s="143"/>
      <c r="T91" s="143"/>
      <c r="U91" s="143"/>
      <c r="V91" s="143"/>
      <c r="W91" s="143"/>
      <c r="X91" s="143"/>
      <c r="Y91" s="143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2"/>
      <c r="AV91" s="52"/>
      <c r="AW91" s="52"/>
      <c r="AX91" s="147"/>
      <c r="AY91" s="52"/>
      <c r="AZ91" s="52"/>
      <c r="BA91" s="52"/>
      <c r="BB91" s="133"/>
    </row>
    <row r="92" spans="2:54" ht="12.5" x14ac:dyDescent="0.25">
      <c r="B92" s="148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52"/>
      <c r="AJ92" s="52"/>
      <c r="AK92" s="52"/>
      <c r="AL92" s="52"/>
      <c r="AM92" s="52"/>
      <c r="AN92" s="52"/>
      <c r="AO92" s="52"/>
      <c r="AP92" s="52"/>
      <c r="AQ92" s="52"/>
      <c r="AR92" s="52"/>
      <c r="AS92" s="52"/>
      <c r="AT92" s="52"/>
      <c r="AU92" s="52"/>
      <c r="AV92" s="52"/>
      <c r="AW92" s="52"/>
      <c r="AX92" s="52"/>
      <c r="AY92" s="52"/>
      <c r="AZ92" s="52"/>
      <c r="BA92" s="52"/>
      <c r="BB92" s="133"/>
    </row>
    <row r="93" spans="2:54" ht="12.5" x14ac:dyDescent="0.25">
      <c r="B93" s="149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7"/>
      <c r="AI93" s="52"/>
      <c r="AJ93" s="52"/>
      <c r="AK93" s="52"/>
      <c r="AL93" s="52"/>
      <c r="AM93" s="52"/>
      <c r="AN93" s="52"/>
      <c r="AO93" s="52"/>
      <c r="AP93" s="52"/>
      <c r="AQ93" s="52"/>
      <c r="AR93" s="52"/>
      <c r="AS93" s="52"/>
      <c r="AT93" s="52"/>
      <c r="AU93" s="52"/>
      <c r="AV93" s="52"/>
      <c r="AW93" s="52"/>
      <c r="AX93" s="52"/>
      <c r="AY93" s="52"/>
      <c r="AZ93" s="52"/>
      <c r="BA93" s="52"/>
      <c r="BB93" s="133"/>
    </row>
    <row r="94" spans="2:54" ht="12.5" x14ac:dyDescent="0.25">
      <c r="B94" s="137"/>
      <c r="C94" s="125"/>
      <c r="D94" s="125"/>
      <c r="E94" s="125"/>
      <c r="F94" s="125"/>
      <c r="G94" s="125"/>
      <c r="H94" s="125"/>
      <c r="I94" s="125"/>
      <c r="J94" s="125"/>
      <c r="K94" s="125"/>
      <c r="L94" s="125"/>
      <c r="M94" s="125"/>
      <c r="N94" s="125"/>
      <c r="O94" s="125"/>
      <c r="P94" s="125"/>
      <c r="Q94" s="18"/>
      <c r="R94" s="49"/>
      <c r="S94" s="47"/>
      <c r="T94" s="49"/>
      <c r="U94" s="47"/>
      <c r="V94" s="47"/>
      <c r="W94" s="47"/>
      <c r="X94" s="49"/>
      <c r="Y94" s="49"/>
      <c r="Z94" s="49"/>
      <c r="AA94" s="49"/>
      <c r="AB94" s="47"/>
      <c r="AC94" s="47"/>
      <c r="AD94" s="47"/>
      <c r="AE94" s="47"/>
      <c r="AF94" s="47"/>
      <c r="AG94" s="49"/>
      <c r="AH94" s="47"/>
      <c r="AI94" s="52"/>
      <c r="AJ94" s="52"/>
      <c r="AK94" s="52"/>
      <c r="AL94" s="52"/>
      <c r="AM94" s="52"/>
      <c r="AN94" s="52"/>
      <c r="AO94" s="52"/>
      <c r="AP94" s="52"/>
      <c r="AQ94" s="52"/>
      <c r="AR94" s="52"/>
      <c r="AS94" s="52"/>
      <c r="AT94" s="52"/>
      <c r="AU94" s="52"/>
      <c r="AV94" s="52"/>
      <c r="AW94" s="52"/>
      <c r="AX94" s="52"/>
      <c r="AY94" s="52"/>
      <c r="AZ94" s="52"/>
      <c r="BA94" s="52"/>
      <c r="BB94" s="133"/>
    </row>
    <row r="95" spans="2:54" ht="12.5" x14ac:dyDescent="0.25">
      <c r="B95" s="137"/>
      <c r="C95" s="125"/>
      <c r="D95" s="125"/>
      <c r="E95" s="125"/>
      <c r="F95" s="125"/>
      <c r="G95" s="125"/>
      <c r="H95" s="125"/>
      <c r="I95" s="125"/>
      <c r="J95" s="125"/>
      <c r="K95" s="125"/>
      <c r="L95" s="125"/>
      <c r="M95" s="125"/>
      <c r="N95" s="125"/>
      <c r="O95" s="125"/>
      <c r="P95" s="125"/>
      <c r="Q95" s="18"/>
      <c r="R95" s="49"/>
      <c r="S95" s="47"/>
      <c r="T95" s="49"/>
      <c r="U95" s="49"/>
      <c r="V95" s="47"/>
      <c r="W95" s="47"/>
      <c r="X95" s="49"/>
      <c r="Y95" s="49"/>
      <c r="Z95" s="49"/>
      <c r="AA95" s="49"/>
      <c r="AB95" s="47"/>
      <c r="AC95" s="47"/>
      <c r="AD95" s="47"/>
      <c r="AE95" s="47"/>
      <c r="AF95" s="47"/>
      <c r="AG95" s="49"/>
      <c r="AH95" s="47"/>
      <c r="AI95" s="52"/>
      <c r="AJ95" s="52"/>
      <c r="AK95" s="52"/>
      <c r="AL95" s="52"/>
      <c r="AM95" s="52"/>
      <c r="AN95" s="52"/>
      <c r="AO95" s="52"/>
      <c r="AP95" s="52"/>
      <c r="AQ95" s="52"/>
      <c r="AR95" s="52"/>
      <c r="AS95" s="52"/>
      <c r="AT95" s="52"/>
      <c r="AU95" s="52"/>
      <c r="AV95" s="52"/>
      <c r="AW95" s="52"/>
      <c r="AX95" s="52"/>
      <c r="AY95" s="52"/>
      <c r="AZ95" s="52"/>
      <c r="BA95" s="52"/>
      <c r="BB95" s="133"/>
    </row>
    <row r="96" spans="2:54" ht="12.5" x14ac:dyDescent="0.25">
      <c r="B96" s="137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7"/>
      <c r="AI96" s="52"/>
      <c r="AJ96" s="52"/>
      <c r="AK96" s="52"/>
      <c r="AL96" s="52"/>
      <c r="AM96" s="52"/>
      <c r="AN96" s="52"/>
      <c r="AO96" s="52"/>
      <c r="AP96" s="52"/>
      <c r="AQ96" s="52"/>
      <c r="AR96" s="52"/>
      <c r="AS96" s="52"/>
      <c r="AT96" s="52"/>
      <c r="AU96" s="52"/>
      <c r="AV96" s="52"/>
      <c r="AW96" s="52"/>
      <c r="AX96" s="52"/>
      <c r="AY96" s="52"/>
      <c r="AZ96" s="52"/>
      <c r="BA96" s="52"/>
      <c r="BB96" s="133"/>
    </row>
    <row r="97" spans="2:54" ht="12.5" x14ac:dyDescent="0.25">
      <c r="B97" s="149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7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52"/>
      <c r="AU97" s="52"/>
      <c r="AV97" s="52"/>
      <c r="AW97" s="52"/>
      <c r="AX97" s="52"/>
      <c r="AY97" s="52"/>
      <c r="AZ97" s="52"/>
      <c r="BA97" s="52"/>
      <c r="BB97" s="133"/>
    </row>
    <row r="98" spans="2:54" ht="12.5" x14ac:dyDescent="0.25">
      <c r="B98" s="137"/>
      <c r="C98" s="125"/>
      <c r="D98" s="125"/>
      <c r="E98" s="125"/>
      <c r="F98" s="125"/>
      <c r="G98" s="125"/>
      <c r="H98" s="125"/>
      <c r="I98" s="125"/>
      <c r="J98" s="125"/>
      <c r="K98" s="125"/>
      <c r="L98" s="125"/>
      <c r="M98" s="125"/>
      <c r="N98" s="125"/>
      <c r="O98" s="125"/>
      <c r="P98" s="125"/>
      <c r="Q98" s="18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7"/>
      <c r="AG98" s="49"/>
      <c r="AH98" s="47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  <c r="AT98" s="52"/>
      <c r="AU98" s="52"/>
      <c r="AV98" s="52"/>
      <c r="AW98" s="52"/>
      <c r="AX98" s="52"/>
      <c r="AY98" s="52"/>
      <c r="AZ98" s="52"/>
      <c r="BA98" s="52"/>
      <c r="BB98" s="133"/>
    </row>
    <row r="99" spans="2:54" ht="12.5" x14ac:dyDescent="0.25">
      <c r="B99" s="137"/>
      <c r="C99" s="125"/>
      <c r="D99" s="125"/>
      <c r="E99" s="125"/>
      <c r="F99" s="125"/>
      <c r="G99" s="125"/>
      <c r="H99" s="125"/>
      <c r="I99" s="125"/>
      <c r="J99" s="125"/>
      <c r="K99" s="125"/>
      <c r="L99" s="125"/>
      <c r="M99" s="125"/>
      <c r="N99" s="125"/>
      <c r="O99" s="125"/>
      <c r="P99" s="125"/>
      <c r="Q99" s="18"/>
      <c r="R99" s="49"/>
      <c r="S99" s="47"/>
      <c r="T99" s="47"/>
      <c r="U99" s="47"/>
      <c r="V99" s="47"/>
      <c r="W99" s="47"/>
      <c r="X99" s="47"/>
      <c r="Y99" s="49"/>
      <c r="Z99" s="47"/>
      <c r="AA99" s="47"/>
      <c r="AB99" s="47"/>
      <c r="AC99" s="47"/>
      <c r="AD99" s="47"/>
      <c r="AE99" s="47"/>
      <c r="AF99" s="49"/>
      <c r="AG99" s="49"/>
      <c r="AH99" s="47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  <c r="AT99" s="52"/>
      <c r="AU99" s="52"/>
      <c r="AV99" s="52"/>
      <c r="AW99" s="52"/>
      <c r="AX99" s="52"/>
      <c r="AY99" s="52"/>
      <c r="AZ99" s="52"/>
      <c r="BA99" s="52"/>
      <c r="BB99" s="133"/>
    </row>
    <row r="100" spans="2:54" ht="12.5" x14ac:dyDescent="0.25">
      <c r="B100" s="137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7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  <c r="AT100" s="52"/>
      <c r="AU100" s="52"/>
      <c r="AV100" s="52"/>
      <c r="AW100" s="52"/>
      <c r="AX100" s="52"/>
      <c r="AY100" s="52"/>
      <c r="AZ100" s="52"/>
      <c r="BA100" s="52"/>
      <c r="BB100" s="133"/>
    </row>
    <row r="101" spans="2:54" ht="12.5" x14ac:dyDescent="0.25">
      <c r="B101" s="149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7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  <c r="AT101" s="52"/>
      <c r="AU101" s="52"/>
      <c r="AV101" s="52"/>
      <c r="AW101" s="52"/>
      <c r="AX101" s="52"/>
      <c r="AY101" s="52"/>
      <c r="AZ101" s="52"/>
      <c r="BA101" s="52"/>
      <c r="BB101" s="133"/>
    </row>
    <row r="102" spans="2:54" ht="12.5" x14ac:dyDescent="0.25">
      <c r="B102" s="137"/>
      <c r="C102" s="125"/>
      <c r="D102" s="125"/>
      <c r="E102" s="125"/>
      <c r="F102" s="125"/>
      <c r="G102" s="125"/>
      <c r="H102" s="125"/>
      <c r="I102" s="125"/>
      <c r="J102" s="125"/>
      <c r="K102" s="125"/>
      <c r="L102" s="125"/>
      <c r="M102" s="125"/>
      <c r="N102" s="125"/>
      <c r="O102" s="125"/>
      <c r="P102" s="125"/>
      <c r="Q102" s="18"/>
      <c r="R102" s="49"/>
      <c r="S102" s="47"/>
      <c r="T102" s="47"/>
      <c r="U102" s="47"/>
      <c r="V102" s="47"/>
      <c r="W102" s="49"/>
      <c r="X102" s="49"/>
      <c r="Y102" s="49"/>
      <c r="Z102" s="47"/>
      <c r="AA102" s="47"/>
      <c r="AB102" s="47"/>
      <c r="AC102" s="47"/>
      <c r="AD102" s="47"/>
      <c r="AE102" s="47"/>
      <c r="AF102" s="47"/>
      <c r="AG102" s="49"/>
      <c r="AH102" s="47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133"/>
    </row>
    <row r="103" spans="2:54" ht="12.5" x14ac:dyDescent="0.25">
      <c r="B103" s="137"/>
      <c r="C103" s="125"/>
      <c r="D103" s="125"/>
      <c r="E103" s="125"/>
      <c r="F103" s="125"/>
      <c r="G103" s="125"/>
      <c r="H103" s="125"/>
      <c r="I103" s="125"/>
      <c r="J103" s="125"/>
      <c r="K103" s="125"/>
      <c r="L103" s="125"/>
      <c r="M103" s="125"/>
      <c r="N103" s="125"/>
      <c r="O103" s="125"/>
      <c r="P103" s="125"/>
      <c r="Q103" s="18"/>
      <c r="R103" s="49"/>
      <c r="S103" s="47"/>
      <c r="T103" s="47"/>
      <c r="U103" s="49"/>
      <c r="V103" s="47"/>
      <c r="W103" s="49"/>
      <c r="X103" s="49"/>
      <c r="Y103" s="49"/>
      <c r="Z103" s="47"/>
      <c r="AA103" s="47"/>
      <c r="AB103" s="47"/>
      <c r="AC103" s="47"/>
      <c r="AD103" s="47"/>
      <c r="AE103" s="47"/>
      <c r="AF103" s="47"/>
      <c r="AG103" s="49"/>
      <c r="AH103" s="47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133"/>
    </row>
    <row r="104" spans="2:54" ht="12.5" x14ac:dyDescent="0.25">
      <c r="B104" s="137"/>
      <c r="C104" s="125"/>
      <c r="D104" s="125"/>
      <c r="E104" s="125"/>
      <c r="F104" s="125"/>
      <c r="G104" s="125"/>
      <c r="H104" s="125"/>
      <c r="I104" s="125"/>
      <c r="J104" s="125"/>
      <c r="K104" s="125"/>
      <c r="L104" s="125"/>
      <c r="M104" s="125"/>
      <c r="N104" s="125"/>
      <c r="O104" s="125"/>
      <c r="P104" s="125"/>
      <c r="Q104" s="18"/>
      <c r="R104" s="49"/>
      <c r="S104" s="47"/>
      <c r="T104" s="49"/>
      <c r="U104" s="47"/>
      <c r="V104" s="49"/>
      <c r="W104" s="49"/>
      <c r="X104" s="49"/>
      <c r="Y104" s="49"/>
      <c r="Z104" s="49"/>
      <c r="AA104" s="47"/>
      <c r="AB104" s="47"/>
      <c r="AC104" s="47"/>
      <c r="AD104" s="47"/>
      <c r="AE104" s="47"/>
      <c r="AF104" s="47"/>
      <c r="AG104" s="49"/>
      <c r="AH104" s="47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133"/>
    </row>
    <row r="105" spans="2:54" ht="12.5" x14ac:dyDescent="0.25">
      <c r="B105" s="137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49"/>
      <c r="S105" s="52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7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133"/>
    </row>
    <row r="106" spans="2:54" ht="12.5" x14ac:dyDescent="0.25">
      <c r="B106" s="149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49"/>
      <c r="S106" s="49"/>
      <c r="T106" s="47"/>
      <c r="U106" s="47"/>
      <c r="V106" s="47"/>
      <c r="W106" s="47"/>
      <c r="X106" s="47"/>
      <c r="Y106" s="47"/>
      <c r="Z106" s="49"/>
      <c r="AA106" s="49"/>
      <c r="AB106" s="49"/>
      <c r="AC106" s="49"/>
      <c r="AD106" s="49"/>
      <c r="AE106" s="49"/>
      <c r="AF106" s="49"/>
      <c r="AG106" s="49"/>
      <c r="AH106" s="47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133"/>
    </row>
    <row r="107" spans="2:54" ht="12.5" x14ac:dyDescent="0.25">
      <c r="B107" s="137"/>
      <c r="C107" s="125"/>
      <c r="D107" s="125"/>
      <c r="E107" s="125"/>
      <c r="F107" s="125"/>
      <c r="G107" s="125"/>
      <c r="H107" s="125"/>
      <c r="I107" s="125"/>
      <c r="J107" s="125"/>
      <c r="K107" s="125"/>
      <c r="L107" s="125"/>
      <c r="M107" s="125"/>
      <c r="N107" s="125"/>
      <c r="O107" s="125"/>
      <c r="P107" s="125"/>
      <c r="Q107" s="18"/>
      <c r="R107" s="47"/>
      <c r="S107" s="47"/>
      <c r="T107" s="49"/>
      <c r="U107" s="49"/>
      <c r="V107" s="49"/>
      <c r="W107" s="49"/>
      <c r="X107" s="49"/>
      <c r="Y107" s="47"/>
      <c r="Z107" s="47"/>
      <c r="AA107" s="47"/>
      <c r="AB107" s="47"/>
      <c r="AC107" s="47"/>
      <c r="AD107" s="47"/>
      <c r="AE107" s="47"/>
      <c r="AF107" s="47"/>
      <c r="AG107" s="49"/>
      <c r="AH107" s="47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  <c r="AT107" s="52"/>
      <c r="AU107" s="52"/>
      <c r="AV107" s="52"/>
      <c r="AW107" s="52"/>
      <c r="AX107" s="52"/>
      <c r="AY107" s="52"/>
      <c r="AZ107" s="52"/>
      <c r="BA107" s="52"/>
      <c r="BB107" s="133"/>
    </row>
    <row r="108" spans="2:54" ht="12.5" x14ac:dyDescent="0.25">
      <c r="B108" s="137"/>
      <c r="C108" s="125"/>
      <c r="D108" s="125"/>
      <c r="E108" s="125"/>
      <c r="F108" s="125"/>
      <c r="G108" s="125"/>
      <c r="H108" s="125"/>
      <c r="I108" s="125"/>
      <c r="J108" s="125"/>
      <c r="K108" s="125"/>
      <c r="L108" s="125"/>
      <c r="M108" s="125"/>
      <c r="N108" s="125"/>
      <c r="O108" s="125"/>
      <c r="P108" s="125"/>
      <c r="Q108" s="18"/>
      <c r="R108" s="47"/>
      <c r="S108" s="47"/>
      <c r="T108" s="47"/>
      <c r="U108" s="47"/>
      <c r="V108" s="49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9"/>
      <c r="AH108" s="47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133"/>
    </row>
    <row r="109" spans="2:54" ht="12.5" x14ac:dyDescent="0.25">
      <c r="B109" s="137"/>
      <c r="C109" s="125"/>
      <c r="D109" s="125"/>
      <c r="E109" s="125"/>
      <c r="F109" s="125"/>
      <c r="G109" s="125"/>
      <c r="H109" s="125"/>
      <c r="I109" s="125"/>
      <c r="J109" s="125"/>
      <c r="K109" s="125"/>
      <c r="L109" s="125"/>
      <c r="M109" s="125"/>
      <c r="N109" s="125"/>
      <c r="O109" s="125"/>
      <c r="P109" s="125"/>
      <c r="Q109" s="18"/>
      <c r="R109" s="47"/>
      <c r="S109" s="47"/>
      <c r="T109" s="47"/>
      <c r="U109" s="47"/>
      <c r="V109" s="49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9"/>
      <c r="AH109" s="47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  <c r="AT109" s="52"/>
      <c r="AU109" s="52"/>
      <c r="AV109" s="52"/>
      <c r="AW109" s="52"/>
      <c r="AX109" s="52"/>
      <c r="AY109" s="52"/>
      <c r="AZ109" s="52"/>
      <c r="BA109" s="52"/>
      <c r="BB109" s="133"/>
    </row>
    <row r="110" spans="2:54" ht="12.5" x14ac:dyDescent="0.25">
      <c r="B110" s="137"/>
      <c r="C110" s="125"/>
      <c r="D110" s="125"/>
      <c r="E110" s="125"/>
      <c r="F110" s="125"/>
      <c r="G110" s="125"/>
      <c r="H110" s="125"/>
      <c r="I110" s="125"/>
      <c r="J110" s="125"/>
      <c r="K110" s="125"/>
      <c r="L110" s="125"/>
      <c r="M110" s="125"/>
      <c r="N110" s="125"/>
      <c r="O110" s="125"/>
      <c r="P110" s="125"/>
      <c r="Q110" s="18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9"/>
      <c r="AH110" s="47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133"/>
    </row>
    <row r="111" spans="2:54" ht="13" thickBot="1" x14ac:dyDescent="0.3">
      <c r="B111" s="161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3"/>
      <c r="S111" s="163"/>
      <c r="T111" s="163"/>
      <c r="U111" s="163"/>
      <c r="V111" s="163"/>
      <c r="W111" s="163"/>
      <c r="X111" s="163"/>
      <c r="Y111" s="163"/>
      <c r="Z111" s="163"/>
      <c r="AA111" s="163"/>
      <c r="AB111" s="163"/>
      <c r="AC111" s="163"/>
      <c r="AD111" s="163"/>
      <c r="AE111" s="163"/>
      <c r="AF111" s="163"/>
      <c r="AG111" s="163"/>
      <c r="AH111" s="151"/>
      <c r="AI111" s="152"/>
      <c r="AJ111" s="152"/>
      <c r="AK111" s="152"/>
      <c r="AL111" s="152"/>
      <c r="AM111" s="152"/>
      <c r="AN111" s="152"/>
      <c r="AO111" s="152"/>
      <c r="AP111" s="152"/>
      <c r="AQ111" s="152"/>
      <c r="AR111" s="152"/>
      <c r="AS111" s="152"/>
      <c r="AT111" s="152"/>
      <c r="AU111" s="152"/>
      <c r="AV111" s="152"/>
      <c r="AW111" s="152"/>
      <c r="AX111" s="152"/>
      <c r="AY111" s="152"/>
      <c r="AZ111" s="152"/>
      <c r="BA111" s="152"/>
      <c r="BB111" s="153"/>
    </row>
    <row r="112" spans="2:54" ht="12.5" x14ac:dyDescent="0.25"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7"/>
      <c r="AL112" s="47"/>
      <c r="AM112" s="47"/>
      <c r="AN112" s="47"/>
      <c r="AO112" s="47"/>
      <c r="AP112" s="47"/>
      <c r="AQ112" s="47"/>
      <c r="AR112" s="47"/>
      <c r="AS112" s="47"/>
      <c r="AT112" s="47"/>
      <c r="AU112" s="47"/>
      <c r="AV112" s="47"/>
      <c r="AW112" s="47"/>
      <c r="AX112" s="47"/>
      <c r="AY112" s="47"/>
      <c r="AZ112" s="47"/>
      <c r="BA112" s="47"/>
      <c r="BB112" s="47"/>
    </row>
    <row r="113" spans="2:54" ht="12.5" x14ac:dyDescent="0.25"/>
    <row r="114" spans="2:54" ht="12.5" x14ac:dyDescent="0.25"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7"/>
      <c r="AL114" s="47"/>
      <c r="AM114" s="47"/>
      <c r="AN114" s="47"/>
      <c r="AO114" s="47"/>
      <c r="AP114" s="47"/>
      <c r="AQ114" s="47"/>
      <c r="AR114" s="47"/>
      <c r="AS114" s="47"/>
      <c r="AT114" s="47"/>
      <c r="AU114" s="47"/>
      <c r="AV114" s="47"/>
      <c r="AW114" s="47"/>
      <c r="AX114" s="47"/>
      <c r="AY114" s="47"/>
      <c r="AZ114" s="47"/>
      <c r="BA114" s="47"/>
      <c r="BB114" s="47"/>
    </row>
    <row r="115" spans="2:54" ht="20" x14ac:dyDescent="0.25">
      <c r="B115" s="47"/>
      <c r="C115" s="47"/>
      <c r="D115" s="47"/>
      <c r="E115" s="47"/>
      <c r="F115" s="47"/>
      <c r="G115" s="47"/>
      <c r="H115" s="296"/>
      <c r="I115" s="296"/>
      <c r="J115" s="296"/>
      <c r="K115" s="296"/>
      <c r="L115" s="296"/>
      <c r="M115" s="296"/>
      <c r="N115" s="296"/>
      <c r="O115" s="296"/>
      <c r="P115" s="296"/>
      <c r="Q115" s="296"/>
      <c r="R115" s="296"/>
      <c r="S115" s="296"/>
      <c r="T115" s="296"/>
      <c r="U115" s="296"/>
      <c r="V115" s="296"/>
      <c r="W115" s="296"/>
      <c r="X115" s="296"/>
      <c r="Y115" s="296"/>
      <c r="Z115" s="296"/>
      <c r="AA115" s="296"/>
      <c r="AB115" s="296"/>
      <c r="AC115" s="296"/>
      <c r="AD115" s="296"/>
      <c r="AE115" s="296"/>
      <c r="AF115" s="47"/>
      <c r="AG115" s="47"/>
      <c r="AH115" s="47"/>
      <c r="AI115" s="47"/>
      <c r="AJ115" s="47"/>
      <c r="AK115" s="47"/>
      <c r="AL115" s="47"/>
      <c r="AM115" s="47"/>
      <c r="AN115" s="47"/>
      <c r="AO115" s="47"/>
      <c r="AP115" s="47"/>
      <c r="AQ115" s="47"/>
      <c r="AR115" s="47"/>
      <c r="AS115" s="47"/>
      <c r="AT115" s="47"/>
      <c r="AU115" s="47"/>
      <c r="AV115" s="47"/>
      <c r="AW115" s="47"/>
      <c r="AX115" s="47"/>
      <c r="AY115" s="47"/>
      <c r="AZ115" s="47"/>
      <c r="BA115" s="47"/>
      <c r="BB115" s="47"/>
    </row>
    <row r="116" spans="2:54" ht="20" x14ac:dyDescent="0.35">
      <c r="B116" s="235"/>
      <c r="C116" s="235"/>
      <c r="D116" s="47"/>
      <c r="E116" s="47"/>
      <c r="F116" s="47"/>
      <c r="G116" s="47"/>
      <c r="H116" s="236"/>
      <c r="I116" s="236"/>
      <c r="J116" s="236"/>
      <c r="K116" s="236"/>
      <c r="L116" s="236"/>
      <c r="M116" s="236"/>
      <c r="N116" s="236"/>
      <c r="O116" s="236"/>
      <c r="P116" s="236"/>
      <c r="Q116" s="236"/>
      <c r="R116" s="236"/>
      <c r="S116" s="236"/>
      <c r="T116" s="236"/>
      <c r="U116" s="236"/>
      <c r="V116" s="236"/>
      <c r="W116" s="236"/>
      <c r="X116" s="236"/>
      <c r="Y116" s="236"/>
      <c r="Z116" s="236"/>
      <c r="AA116" s="236"/>
      <c r="AB116" s="236"/>
      <c r="AC116" s="236"/>
      <c r="AD116" s="236"/>
      <c r="AE116" s="47"/>
      <c r="AF116" s="47"/>
      <c r="AG116" s="47"/>
      <c r="AH116" s="47"/>
      <c r="AI116" s="47"/>
      <c r="AJ116" s="47"/>
      <c r="AK116" s="47"/>
      <c r="AL116" s="47"/>
      <c r="AM116" s="47"/>
      <c r="AN116" s="47"/>
      <c r="AO116" s="47"/>
      <c r="AP116" s="47"/>
      <c r="AQ116" s="47"/>
      <c r="AR116" s="47"/>
      <c r="AS116" s="47"/>
      <c r="AT116" s="237"/>
      <c r="AU116" s="237"/>
      <c r="AV116" s="237"/>
      <c r="AW116" s="237"/>
      <c r="AX116" s="47"/>
      <c r="AY116" s="237"/>
      <c r="AZ116" s="47"/>
      <c r="BA116" s="237"/>
      <c r="BB116" s="47"/>
    </row>
    <row r="117" spans="2:54" ht="12.5" customHeight="1" x14ac:dyDescent="0.35">
      <c r="B117" s="235"/>
      <c r="C117" s="235"/>
      <c r="D117" s="47"/>
      <c r="E117" s="47"/>
      <c r="F117" s="47"/>
      <c r="G117" s="47"/>
      <c r="H117" s="238"/>
      <c r="I117" s="238"/>
      <c r="J117" s="238"/>
      <c r="K117" s="238"/>
      <c r="L117" s="238"/>
      <c r="M117" s="238"/>
      <c r="N117" s="238"/>
      <c r="O117" s="238"/>
      <c r="P117" s="238"/>
      <c r="Q117" s="238"/>
      <c r="R117" s="238"/>
      <c r="S117" s="238"/>
      <c r="T117" s="238"/>
      <c r="U117" s="238"/>
      <c r="V117" s="238"/>
      <c r="W117" s="238"/>
      <c r="X117" s="238"/>
      <c r="Y117" s="238"/>
      <c r="Z117" s="238"/>
      <c r="AA117" s="238"/>
      <c r="AB117" s="238"/>
      <c r="AC117" s="238"/>
      <c r="AD117" s="238"/>
      <c r="AE117" s="47"/>
      <c r="AF117" s="47"/>
      <c r="AG117" s="47"/>
      <c r="AH117" s="47"/>
      <c r="AI117" s="47"/>
      <c r="AJ117" s="47"/>
      <c r="AK117" s="47"/>
      <c r="AL117" s="47"/>
      <c r="AM117" s="47"/>
      <c r="AN117" s="47"/>
      <c r="AO117" s="47"/>
      <c r="AP117" s="47"/>
      <c r="AQ117" s="47"/>
      <c r="AR117" s="47"/>
      <c r="AS117" s="48"/>
      <c r="AT117" s="48"/>
      <c r="AU117" s="48"/>
      <c r="AV117" s="48"/>
      <c r="AW117" s="48"/>
      <c r="AX117" s="47"/>
      <c r="AY117" s="48"/>
      <c r="AZ117" s="47"/>
      <c r="BA117" s="237"/>
      <c r="BB117" s="47"/>
    </row>
    <row r="118" spans="2:54" ht="15.5" customHeight="1" x14ac:dyDescent="0.25">
      <c r="B118" s="18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125"/>
      <c r="AR118" s="47"/>
      <c r="AS118" s="49"/>
      <c r="AT118" s="48"/>
      <c r="AU118" s="48"/>
      <c r="AV118" s="48"/>
      <c r="AW118" s="48"/>
      <c r="AX118" s="47"/>
      <c r="AY118" s="48"/>
      <c r="AZ118" s="47"/>
      <c r="BA118" s="47"/>
      <c r="BB118" s="47"/>
    </row>
    <row r="119" spans="2:54" ht="12.5" x14ac:dyDescent="0.25">
      <c r="B119" s="18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7"/>
      <c r="AL119" s="47"/>
      <c r="AM119" s="47"/>
      <c r="AN119" s="47"/>
      <c r="AO119" s="47"/>
      <c r="AP119" s="47"/>
      <c r="AQ119" s="125"/>
      <c r="AR119" s="47"/>
      <c r="AS119" s="229"/>
      <c r="AT119" s="48"/>
      <c r="AU119" s="48"/>
      <c r="AV119" s="48"/>
      <c r="AW119" s="48"/>
      <c r="AX119" s="47"/>
      <c r="AY119" s="48"/>
      <c r="AZ119" s="47"/>
      <c r="BA119" s="47"/>
      <c r="BB119" s="47"/>
    </row>
    <row r="120" spans="2:54" ht="12.5" x14ac:dyDescent="0.25">
      <c r="B120" s="18"/>
      <c r="C120" s="227"/>
      <c r="D120" s="227"/>
      <c r="E120" s="227"/>
      <c r="F120" s="227"/>
      <c r="G120" s="227"/>
      <c r="H120" s="22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9"/>
      <c r="AJ120" s="47"/>
      <c r="AK120" s="47"/>
      <c r="AL120" s="47"/>
      <c r="AM120" s="47"/>
      <c r="AN120" s="47"/>
      <c r="AO120" s="47"/>
      <c r="AP120" s="47"/>
      <c r="AQ120" s="125"/>
      <c r="AR120" s="47"/>
      <c r="AS120" s="49"/>
      <c r="AT120" s="48"/>
      <c r="AU120" s="48"/>
      <c r="AV120" s="48"/>
      <c r="AW120" s="48"/>
      <c r="AX120" s="47"/>
      <c r="AY120" s="48"/>
      <c r="AZ120" s="47"/>
      <c r="BA120" s="47"/>
      <c r="BB120" s="47"/>
    </row>
    <row r="121" spans="2:54" ht="12.5" x14ac:dyDescent="0.25">
      <c r="B121" s="18"/>
      <c r="C121" s="227"/>
      <c r="D121" s="227"/>
      <c r="E121" s="227"/>
      <c r="F121" s="227"/>
      <c r="G121" s="227"/>
      <c r="H121" s="22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47"/>
      <c r="AM121" s="47"/>
      <c r="AN121" s="47"/>
      <c r="AO121" s="47"/>
      <c r="AP121" s="47"/>
      <c r="AQ121" s="125"/>
      <c r="AR121" s="47"/>
      <c r="AS121" s="49"/>
      <c r="AT121" s="48"/>
      <c r="AU121" s="48"/>
      <c r="AV121" s="48"/>
      <c r="AW121" s="48"/>
      <c r="AX121" s="47"/>
      <c r="AY121" s="48"/>
      <c r="AZ121" s="47"/>
      <c r="BA121" s="47"/>
      <c r="BB121" s="47"/>
    </row>
    <row r="122" spans="2:54" ht="12.5" x14ac:dyDescent="0.25">
      <c r="B122" s="18"/>
      <c r="C122" s="227"/>
      <c r="D122" s="227"/>
      <c r="E122" s="227"/>
      <c r="F122" s="227"/>
      <c r="G122" s="227"/>
      <c r="H122" s="22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47"/>
      <c r="AM122" s="47"/>
      <c r="AN122" s="47"/>
      <c r="AO122" s="47"/>
      <c r="AP122" s="47"/>
      <c r="AQ122" s="125"/>
      <c r="AR122" s="47"/>
      <c r="AS122" s="49"/>
      <c r="AT122" s="48"/>
      <c r="AU122" s="48"/>
      <c r="AV122" s="48"/>
      <c r="AW122" s="48"/>
      <c r="AX122" s="47"/>
      <c r="AY122" s="48"/>
      <c r="AZ122" s="47"/>
      <c r="BA122" s="47"/>
      <c r="BB122" s="47"/>
    </row>
    <row r="123" spans="2:54" ht="12.5" x14ac:dyDescent="0.25">
      <c r="B123" s="18"/>
      <c r="C123" s="47"/>
      <c r="D123" s="228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8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47"/>
      <c r="AM123" s="47"/>
      <c r="AN123" s="47"/>
      <c r="AO123" s="47"/>
      <c r="AP123" s="47"/>
      <c r="AQ123" s="125"/>
      <c r="AR123" s="47"/>
      <c r="AS123" s="49"/>
      <c r="AT123" s="48"/>
      <c r="AU123" s="48"/>
      <c r="AV123" s="48"/>
      <c r="AW123" s="48"/>
      <c r="AX123" s="47"/>
      <c r="AY123" s="48"/>
      <c r="AZ123" s="47"/>
      <c r="BA123" s="47"/>
      <c r="BB123" s="47"/>
    </row>
    <row r="124" spans="2:54" ht="15.5" x14ac:dyDescent="0.35">
      <c r="B124" s="18"/>
      <c r="C124" s="47"/>
      <c r="D124" s="228"/>
      <c r="E124" s="58"/>
      <c r="F124" s="58"/>
      <c r="G124" s="47"/>
      <c r="H124" s="47"/>
      <c r="I124" s="47"/>
      <c r="J124" s="47"/>
      <c r="K124" s="47"/>
      <c r="L124" s="61"/>
      <c r="M124" s="61"/>
      <c r="N124" s="61"/>
      <c r="O124" s="58"/>
      <c r="P124" s="58"/>
      <c r="Q124" s="47"/>
      <c r="R124" s="47"/>
      <c r="S124" s="47"/>
      <c r="T124" s="47"/>
      <c r="U124" s="47"/>
      <c r="V124" s="47"/>
      <c r="W124" s="47"/>
      <c r="X124" s="47"/>
      <c r="Y124" s="47"/>
      <c r="Z124" s="58"/>
      <c r="AA124" s="58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58"/>
      <c r="AM124" s="58"/>
      <c r="AN124" s="47"/>
      <c r="AO124" s="47"/>
      <c r="AP124" s="230"/>
      <c r="AQ124" s="125"/>
      <c r="AR124" s="47"/>
      <c r="AS124" s="49"/>
      <c r="AT124" s="48"/>
      <c r="AU124" s="48"/>
      <c r="AV124" s="48"/>
      <c r="AW124" s="48"/>
      <c r="AX124" s="47"/>
      <c r="AY124" s="48"/>
      <c r="AZ124" s="47"/>
      <c r="BA124" s="47"/>
      <c r="BB124" s="47"/>
    </row>
    <row r="125" spans="2:54" ht="15.5" x14ac:dyDescent="0.35">
      <c r="B125" s="18"/>
      <c r="C125" s="47"/>
      <c r="D125" s="228"/>
      <c r="E125" s="58"/>
      <c r="F125" s="58"/>
      <c r="G125" s="47"/>
      <c r="H125" s="47"/>
      <c r="I125" s="47"/>
      <c r="J125" s="47"/>
      <c r="K125" s="47"/>
      <c r="L125" s="61"/>
      <c r="M125" s="61"/>
      <c r="N125" s="61"/>
      <c r="O125" s="58"/>
      <c r="P125" s="58"/>
      <c r="Q125" s="47"/>
      <c r="R125" s="47"/>
      <c r="S125" s="48"/>
      <c r="T125" s="47"/>
      <c r="U125" s="47"/>
      <c r="V125" s="47"/>
      <c r="W125" s="47"/>
      <c r="X125" s="47"/>
      <c r="Y125" s="47"/>
      <c r="Z125" s="58"/>
      <c r="AA125" s="58"/>
      <c r="AB125" s="47"/>
      <c r="AC125" s="47"/>
      <c r="AD125" s="47"/>
      <c r="AE125" s="47"/>
      <c r="AF125" s="47"/>
      <c r="AG125" s="47"/>
      <c r="AH125" s="47"/>
      <c r="AI125" s="47"/>
      <c r="AJ125" s="47"/>
      <c r="AK125" s="57"/>
      <c r="AL125" s="58"/>
      <c r="AM125" s="58"/>
      <c r="AN125" s="47"/>
      <c r="AO125" s="230"/>
      <c r="AP125" s="230"/>
      <c r="AQ125" s="125"/>
      <c r="AR125" s="47"/>
      <c r="AS125" s="49"/>
      <c r="AT125" s="48"/>
      <c r="AU125" s="48"/>
      <c r="AV125" s="48"/>
      <c r="AW125" s="48"/>
      <c r="AX125" s="47"/>
      <c r="AY125" s="48"/>
      <c r="AZ125" s="47"/>
      <c r="BA125" s="47"/>
      <c r="BB125" s="47"/>
    </row>
    <row r="126" spans="2:54" ht="15.5" x14ac:dyDescent="0.35">
      <c r="B126" s="18"/>
      <c r="C126" s="50"/>
      <c r="D126" s="50"/>
      <c r="E126" s="50"/>
      <c r="F126" s="50"/>
      <c r="G126" s="47"/>
      <c r="H126" s="47"/>
      <c r="I126" s="47"/>
      <c r="J126" s="47"/>
      <c r="K126" s="47"/>
      <c r="L126" s="61"/>
      <c r="M126" s="61"/>
      <c r="N126" s="61"/>
      <c r="O126" s="58"/>
      <c r="P126" s="58"/>
      <c r="Q126" s="47"/>
      <c r="R126" s="47"/>
      <c r="S126" s="47"/>
      <c r="T126" s="47"/>
      <c r="U126" s="47"/>
      <c r="V126" s="47"/>
      <c r="W126" s="47"/>
      <c r="X126" s="47"/>
      <c r="Y126" s="47"/>
      <c r="Z126" s="58"/>
      <c r="AA126" s="58"/>
      <c r="AB126" s="48"/>
      <c r="AC126" s="47"/>
      <c r="AD126" s="47"/>
      <c r="AE126" s="47"/>
      <c r="AF126" s="47"/>
      <c r="AG126" s="47"/>
      <c r="AH126" s="47"/>
      <c r="AI126" s="47"/>
      <c r="AJ126" s="47"/>
      <c r="AK126" s="47"/>
      <c r="AL126" s="58"/>
      <c r="AM126" s="58"/>
      <c r="AN126" s="47"/>
      <c r="AO126" s="230"/>
      <c r="AP126" s="230"/>
      <c r="AQ126" s="125"/>
      <c r="AR126" s="47"/>
      <c r="AS126" s="49"/>
      <c r="AT126" s="48"/>
      <c r="AU126" s="48"/>
      <c r="AV126" s="48"/>
      <c r="AW126" s="48"/>
      <c r="AX126" s="47"/>
      <c r="AY126" s="48"/>
      <c r="AZ126" s="47"/>
      <c r="BA126" s="47"/>
      <c r="BB126" s="47"/>
    </row>
    <row r="127" spans="2:54" ht="12.5" x14ac:dyDescent="0.25">
      <c r="B127" s="18"/>
      <c r="C127" s="241"/>
      <c r="D127" s="241"/>
      <c r="E127" s="241"/>
      <c r="F127" s="241"/>
      <c r="G127" s="241"/>
      <c r="H127" s="241"/>
      <c r="I127" s="241"/>
      <c r="J127" s="241"/>
      <c r="K127" s="241"/>
      <c r="L127" s="241"/>
      <c r="M127" s="241"/>
      <c r="N127" s="241"/>
      <c r="O127" s="241"/>
      <c r="P127" s="241"/>
      <c r="Q127" s="241"/>
      <c r="R127" s="241"/>
      <c r="S127" s="241"/>
      <c r="T127" s="241"/>
      <c r="U127" s="241"/>
      <c r="V127" s="241"/>
      <c r="W127" s="241"/>
      <c r="X127" s="241"/>
      <c r="Y127" s="241"/>
      <c r="Z127" s="241"/>
      <c r="AA127" s="241"/>
      <c r="AB127" s="241"/>
      <c r="AC127" s="241"/>
      <c r="AD127" s="241"/>
      <c r="AE127" s="241"/>
      <c r="AF127" s="241"/>
      <c r="AG127" s="241"/>
      <c r="AH127" s="241"/>
      <c r="AI127" s="241"/>
      <c r="AJ127" s="241"/>
      <c r="AK127" s="241"/>
      <c r="AL127" s="241"/>
      <c r="AM127" s="47"/>
      <c r="AN127" s="230"/>
      <c r="AO127" s="230"/>
      <c r="AP127" s="230"/>
      <c r="AQ127" s="125"/>
      <c r="AR127" s="47"/>
      <c r="AS127" s="49"/>
      <c r="AT127" s="48"/>
      <c r="AU127" s="48"/>
      <c r="AV127" s="48"/>
      <c r="AW127" s="48"/>
      <c r="AX127" s="47"/>
      <c r="AY127" s="48"/>
      <c r="AZ127" s="47"/>
      <c r="BA127" s="47"/>
      <c r="BB127" s="47"/>
    </row>
    <row r="128" spans="2:54" ht="12.5" x14ac:dyDescent="0.25">
      <c r="B128" s="18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47"/>
      <c r="AM128" s="47"/>
      <c r="AN128" s="47"/>
      <c r="AO128" s="230"/>
      <c r="AP128" s="230"/>
      <c r="AQ128" s="125"/>
      <c r="AR128" s="47"/>
      <c r="AS128" s="49"/>
      <c r="AT128" s="48"/>
      <c r="AU128" s="48"/>
      <c r="AV128" s="48"/>
      <c r="AW128" s="48"/>
      <c r="AX128" s="47"/>
      <c r="AY128" s="48"/>
      <c r="AZ128" s="47"/>
      <c r="BA128" s="47"/>
      <c r="BB128" s="47"/>
    </row>
    <row r="129" spans="2:54" ht="15.5" x14ac:dyDescent="0.35">
      <c r="B129" s="18"/>
      <c r="C129" s="61"/>
      <c r="D129" s="61"/>
      <c r="E129" s="61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8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9"/>
      <c r="AF129" s="49"/>
      <c r="AG129" s="49"/>
      <c r="AH129" s="47"/>
      <c r="AI129" s="47"/>
      <c r="AJ129" s="47"/>
      <c r="AK129" s="47"/>
      <c r="AL129" s="47"/>
      <c r="AM129" s="47"/>
      <c r="AN129" s="47"/>
      <c r="AO129" s="230"/>
      <c r="AP129" s="230"/>
      <c r="AQ129" s="125"/>
      <c r="AR129" s="47"/>
      <c r="AS129" s="235"/>
      <c r="AT129" s="48"/>
      <c r="AU129" s="48"/>
      <c r="AV129" s="48"/>
      <c r="AW129" s="48"/>
      <c r="AX129" s="47"/>
      <c r="AY129" s="48"/>
      <c r="AZ129" s="47"/>
      <c r="BA129" s="47"/>
      <c r="BB129" s="47"/>
    </row>
    <row r="130" spans="2:54" ht="15.5" x14ac:dyDescent="0.35">
      <c r="B130" s="18"/>
      <c r="C130" s="61"/>
      <c r="D130" s="61"/>
      <c r="E130" s="61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8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9"/>
      <c r="AD130" s="47"/>
      <c r="AE130" s="49"/>
      <c r="AF130" s="49"/>
      <c r="AG130" s="49"/>
      <c r="AH130" s="47"/>
      <c r="AI130" s="48"/>
      <c r="AJ130" s="47"/>
      <c r="AK130" s="47"/>
      <c r="AL130" s="47"/>
      <c r="AM130" s="47"/>
      <c r="AN130" s="47"/>
      <c r="AO130" s="47"/>
      <c r="AP130" s="230"/>
      <c r="AQ130" s="125"/>
      <c r="AR130" s="47"/>
      <c r="AS130" s="49"/>
      <c r="AT130" s="48"/>
      <c r="AU130" s="48"/>
      <c r="AV130" s="48"/>
      <c r="AW130" s="48"/>
      <c r="AX130" s="47"/>
      <c r="AY130" s="48"/>
      <c r="AZ130" s="47"/>
      <c r="BA130" s="47"/>
      <c r="BB130" s="47"/>
    </row>
    <row r="131" spans="2:54" ht="15.5" x14ac:dyDescent="0.35">
      <c r="B131" s="18"/>
      <c r="C131" s="61"/>
      <c r="D131" s="61"/>
      <c r="E131" s="61"/>
      <c r="F131" s="47"/>
      <c r="G131" s="58"/>
      <c r="H131" s="58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58"/>
      <c r="T131" s="58"/>
      <c r="U131" s="47"/>
      <c r="V131" s="47"/>
      <c r="W131" s="47"/>
      <c r="X131" s="47"/>
      <c r="Y131" s="47"/>
      <c r="Z131" s="47"/>
      <c r="AA131" s="47"/>
      <c r="AB131" s="49"/>
      <c r="AC131" s="47"/>
      <c r="AD131" s="47"/>
      <c r="AE131" s="49"/>
      <c r="AF131" s="49"/>
      <c r="AG131" s="49"/>
      <c r="AH131" s="47"/>
      <c r="AI131" s="47"/>
      <c r="AJ131" s="47"/>
      <c r="AK131" s="47"/>
      <c r="AL131" s="47"/>
      <c r="AM131" s="47"/>
      <c r="AN131" s="47"/>
      <c r="AO131" s="47"/>
      <c r="AP131" s="47"/>
      <c r="AQ131" s="125"/>
      <c r="AR131" s="47"/>
      <c r="AS131" s="47"/>
      <c r="AT131" s="48"/>
      <c r="AU131" s="48"/>
      <c r="AV131" s="48"/>
      <c r="AW131" s="48"/>
      <c r="AX131" s="47"/>
      <c r="AY131" s="48"/>
      <c r="AZ131" s="47"/>
      <c r="BA131" s="47"/>
      <c r="BB131" s="47"/>
    </row>
    <row r="132" spans="2:54" ht="12.5" x14ac:dyDescent="0.25">
      <c r="B132" s="18"/>
      <c r="C132" s="50"/>
      <c r="D132" s="50"/>
      <c r="E132" s="50"/>
      <c r="F132" s="50"/>
      <c r="G132" s="58"/>
      <c r="H132" s="58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58"/>
      <c r="T132" s="58"/>
      <c r="U132" s="47"/>
      <c r="V132" s="47"/>
      <c r="W132" s="47"/>
      <c r="X132" s="47"/>
      <c r="Y132" s="47"/>
      <c r="Z132" s="47"/>
      <c r="AA132" s="49"/>
      <c r="AB132" s="47"/>
      <c r="AC132" s="47"/>
      <c r="AD132" s="49"/>
      <c r="AE132" s="49"/>
      <c r="AF132" s="49"/>
      <c r="AG132" s="50"/>
      <c r="AH132" s="50"/>
      <c r="AI132" s="50"/>
      <c r="AJ132" s="50"/>
      <c r="AK132" s="50"/>
      <c r="AL132" s="50"/>
      <c r="AM132" s="47"/>
      <c r="AN132" s="47"/>
      <c r="AO132" s="47"/>
      <c r="AP132" s="47"/>
      <c r="AQ132" s="125"/>
      <c r="AR132" s="47"/>
      <c r="AS132" s="47"/>
      <c r="AT132" s="48"/>
      <c r="AU132" s="48"/>
      <c r="AV132" s="48"/>
      <c r="AW132" s="48"/>
      <c r="AX132" s="47"/>
      <c r="AY132" s="48"/>
      <c r="AZ132" s="47"/>
      <c r="BA132" s="47"/>
      <c r="BB132" s="47"/>
    </row>
    <row r="133" spans="2:54" ht="12.5" x14ac:dyDescent="0.25">
      <c r="B133" s="18"/>
      <c r="C133" s="47"/>
      <c r="D133" s="47"/>
      <c r="E133" s="47"/>
      <c r="F133" s="47"/>
      <c r="G133" s="58"/>
      <c r="H133" s="58"/>
      <c r="I133" s="47"/>
      <c r="J133" s="47"/>
      <c r="K133" s="47"/>
      <c r="L133" s="47"/>
      <c r="M133" s="47"/>
      <c r="N133" s="47"/>
      <c r="O133" s="47"/>
      <c r="P133" s="48"/>
      <c r="Q133" s="47"/>
      <c r="R133" s="47"/>
      <c r="S133" s="58"/>
      <c r="T133" s="58"/>
      <c r="U133" s="47"/>
      <c r="V133" s="47"/>
      <c r="W133" s="47"/>
      <c r="X133" s="47"/>
      <c r="Y133" s="49"/>
      <c r="Z133" s="47"/>
      <c r="AA133" s="47"/>
      <c r="AB133" s="47"/>
      <c r="AC133" s="47"/>
      <c r="AD133" s="47"/>
      <c r="AE133" s="47"/>
      <c r="AF133" s="49"/>
      <c r="AG133" s="50"/>
      <c r="AH133" s="50"/>
      <c r="AI133" s="50"/>
      <c r="AJ133" s="50"/>
      <c r="AK133" s="50"/>
      <c r="AL133" s="50"/>
      <c r="AM133" s="50"/>
      <c r="AN133" s="50"/>
      <c r="AO133" s="47"/>
      <c r="AP133" s="47"/>
      <c r="AQ133" s="125"/>
      <c r="AR133" s="47"/>
      <c r="AS133" s="47"/>
      <c r="AT133" s="47"/>
      <c r="AU133" s="48"/>
      <c r="AV133" s="48"/>
      <c r="AW133" s="48"/>
      <c r="AX133" s="47"/>
      <c r="AY133" s="48"/>
      <c r="AZ133" s="47"/>
      <c r="BA133" s="47"/>
      <c r="BB133" s="47"/>
    </row>
    <row r="134" spans="2:54" ht="12.5" x14ac:dyDescent="0.25">
      <c r="B134" s="18"/>
      <c r="C134" s="50"/>
      <c r="D134" s="50"/>
      <c r="E134" s="50"/>
      <c r="F134" s="50"/>
      <c r="G134" s="50"/>
      <c r="H134" s="50"/>
      <c r="I134" s="50"/>
      <c r="J134" s="50"/>
      <c r="K134" s="213"/>
      <c r="L134" s="213"/>
      <c r="M134" s="213"/>
      <c r="N134" s="213"/>
      <c r="O134" s="50"/>
      <c r="P134" s="50"/>
      <c r="Q134" s="50"/>
      <c r="R134" s="50"/>
      <c r="S134" s="50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50"/>
      <c r="AL134" s="50"/>
      <c r="AM134" s="50"/>
      <c r="AN134" s="50"/>
      <c r="AO134" s="50"/>
      <c r="AP134" s="50"/>
      <c r="AQ134" s="125"/>
      <c r="AR134" s="47"/>
      <c r="AS134" s="47"/>
      <c r="AT134" s="47"/>
      <c r="AU134" s="48"/>
      <c r="AV134" s="48"/>
      <c r="AW134" s="48"/>
      <c r="AX134" s="47"/>
      <c r="AY134" s="48"/>
      <c r="AZ134" s="47"/>
      <c r="BA134" s="47"/>
      <c r="BB134" s="47"/>
    </row>
    <row r="135" spans="2:54" ht="12.5" x14ac:dyDescent="0.25">
      <c r="B135" s="18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9"/>
      <c r="Q135" s="47"/>
      <c r="R135" s="47"/>
      <c r="S135" s="47"/>
      <c r="T135" s="50"/>
      <c r="U135" s="50"/>
      <c r="V135" s="50"/>
      <c r="W135" s="50"/>
      <c r="X135" s="50"/>
      <c r="Y135" s="50"/>
      <c r="Z135" s="50"/>
      <c r="AA135" s="50"/>
      <c r="AB135" s="47"/>
      <c r="AC135" s="47"/>
      <c r="AD135" s="47"/>
      <c r="AE135" s="47"/>
      <c r="AF135" s="47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125"/>
      <c r="AR135" s="47"/>
      <c r="AS135" s="47"/>
      <c r="AT135" s="47"/>
      <c r="AU135" s="48"/>
      <c r="AV135" s="48"/>
      <c r="AW135" s="48"/>
      <c r="AX135" s="47"/>
      <c r="AY135" s="48"/>
      <c r="AZ135" s="47"/>
      <c r="BA135" s="47"/>
      <c r="BB135" s="47"/>
    </row>
    <row r="136" spans="2:54" ht="12.5" x14ac:dyDescent="0.25">
      <c r="B136" s="18"/>
      <c r="C136" s="241"/>
      <c r="D136" s="241"/>
      <c r="E136" s="241"/>
      <c r="F136" s="241"/>
      <c r="G136" s="241"/>
      <c r="H136" s="241"/>
      <c r="I136" s="49"/>
      <c r="J136" s="49"/>
      <c r="K136" s="49"/>
      <c r="L136" s="49"/>
      <c r="M136" s="49"/>
      <c r="N136" s="241"/>
      <c r="O136" s="241"/>
      <c r="P136" s="241"/>
      <c r="Q136" s="241"/>
      <c r="R136" s="241"/>
      <c r="S136" s="241"/>
      <c r="T136" s="241"/>
      <c r="U136" s="241"/>
      <c r="V136" s="241"/>
      <c r="W136" s="241"/>
      <c r="X136" s="241"/>
      <c r="Y136" s="241"/>
      <c r="Z136" s="241"/>
      <c r="AA136" s="241"/>
      <c r="AB136" s="241"/>
      <c r="AC136" s="241"/>
      <c r="AD136" s="241"/>
      <c r="AE136" s="241"/>
      <c r="AF136" s="241"/>
      <c r="AG136" s="241"/>
      <c r="AH136" s="241"/>
      <c r="AI136" s="241"/>
      <c r="AJ136" s="241"/>
      <c r="AK136" s="241"/>
      <c r="AL136" s="241"/>
      <c r="AM136" s="230"/>
      <c r="AN136" s="230"/>
      <c r="AO136" s="230"/>
      <c r="AP136" s="230"/>
      <c r="AQ136" s="125"/>
      <c r="AR136" s="47"/>
      <c r="AS136" s="47"/>
      <c r="AT136" s="48"/>
      <c r="AU136" s="48"/>
      <c r="AV136" s="48"/>
      <c r="AW136" s="48"/>
      <c r="AX136" s="47"/>
      <c r="AY136" s="48"/>
      <c r="AZ136" s="47"/>
      <c r="BA136" s="47"/>
      <c r="BB136" s="47"/>
    </row>
    <row r="137" spans="2:54" ht="12.5" x14ac:dyDescent="0.25">
      <c r="B137" s="18"/>
      <c r="C137" s="47"/>
      <c r="D137" s="49"/>
      <c r="E137" s="49"/>
      <c r="F137" s="47"/>
      <c r="G137" s="47"/>
      <c r="H137" s="49"/>
      <c r="I137" s="49"/>
      <c r="J137" s="49"/>
      <c r="K137" s="49"/>
      <c r="L137" s="50"/>
      <c r="M137" s="50"/>
      <c r="N137" s="50"/>
      <c r="O137" s="50"/>
      <c r="P137" s="49"/>
      <c r="Q137" s="49"/>
      <c r="R137" s="49"/>
      <c r="S137" s="49"/>
      <c r="T137" s="50"/>
      <c r="U137" s="50"/>
      <c r="V137" s="50"/>
      <c r="W137" s="50"/>
      <c r="X137" s="50"/>
      <c r="Y137" s="50"/>
      <c r="Z137" s="50"/>
      <c r="AA137" s="50"/>
      <c r="AB137" s="49"/>
      <c r="AC137" s="49"/>
      <c r="AD137" s="49"/>
      <c r="AE137" s="49"/>
      <c r="AF137" s="49"/>
      <c r="AG137" s="50"/>
      <c r="AH137" s="50"/>
      <c r="AI137" s="50"/>
      <c r="AJ137" s="50"/>
      <c r="AK137" s="50"/>
      <c r="AL137" s="230"/>
      <c r="AM137" s="230"/>
      <c r="AN137" s="230"/>
      <c r="AO137" s="230"/>
      <c r="AP137" s="230"/>
      <c r="AQ137" s="125"/>
      <c r="AR137" s="47"/>
      <c r="AS137" s="47"/>
      <c r="AT137" s="48"/>
      <c r="AU137" s="48"/>
      <c r="AV137" s="48"/>
      <c r="AW137" s="48"/>
      <c r="AX137" s="47"/>
      <c r="AY137" s="48"/>
      <c r="AZ137" s="47"/>
      <c r="BA137" s="47"/>
      <c r="BB137" s="47"/>
    </row>
    <row r="138" spans="2:54" ht="15.5" x14ac:dyDescent="0.35">
      <c r="B138" s="18"/>
      <c r="C138" s="61"/>
      <c r="D138" s="61"/>
      <c r="E138" s="61"/>
      <c r="F138" s="49"/>
      <c r="G138" s="49"/>
      <c r="H138" s="47"/>
      <c r="I138" s="61"/>
      <c r="J138" s="49"/>
      <c r="K138" s="49"/>
      <c r="L138" s="50"/>
      <c r="M138" s="50"/>
      <c r="N138" s="50"/>
      <c r="O138" s="50"/>
      <c r="P138" s="47"/>
      <c r="Q138" s="49"/>
      <c r="R138" s="49"/>
      <c r="S138" s="49"/>
      <c r="T138" s="50"/>
      <c r="U138" s="50"/>
      <c r="V138" s="50"/>
      <c r="W138" s="50"/>
      <c r="X138" s="58"/>
      <c r="Y138" s="58"/>
      <c r="Z138" s="50"/>
      <c r="AA138" s="50"/>
      <c r="AB138" s="49"/>
      <c r="AC138" s="49"/>
      <c r="AD138" s="49"/>
      <c r="AE138" s="49"/>
      <c r="AF138" s="49"/>
      <c r="AG138" s="47"/>
      <c r="AH138" s="47"/>
      <c r="AI138" s="47"/>
      <c r="AJ138" s="50"/>
      <c r="AK138" s="50"/>
      <c r="AL138" s="50"/>
      <c r="AM138" s="230"/>
      <c r="AN138" s="230"/>
      <c r="AO138" s="229"/>
      <c r="AP138" s="229"/>
      <c r="AQ138" s="125"/>
      <c r="AR138" s="47"/>
      <c r="AS138" s="47"/>
      <c r="AT138" s="48"/>
      <c r="AU138" s="48"/>
      <c r="AV138" s="48"/>
      <c r="AW138" s="48"/>
      <c r="AX138" s="47"/>
      <c r="AY138" s="48"/>
      <c r="AZ138" s="47"/>
      <c r="BA138" s="47"/>
      <c r="BB138" s="47"/>
    </row>
    <row r="139" spans="2:54" ht="15.5" x14ac:dyDescent="0.35">
      <c r="B139" s="18"/>
      <c r="C139" s="61"/>
      <c r="D139" s="61"/>
      <c r="E139" s="61"/>
      <c r="F139" s="49"/>
      <c r="G139" s="49"/>
      <c r="H139" s="47"/>
      <c r="I139" s="61"/>
      <c r="J139" s="47"/>
      <c r="K139" s="50"/>
      <c r="L139" s="50"/>
      <c r="M139" s="50"/>
      <c r="N139" s="50"/>
      <c r="O139" s="50"/>
      <c r="P139" s="47"/>
      <c r="Q139" s="49"/>
      <c r="R139" s="49"/>
      <c r="S139" s="49"/>
      <c r="T139" s="50"/>
      <c r="U139" s="50"/>
      <c r="V139" s="50"/>
      <c r="W139" s="50"/>
      <c r="X139" s="58"/>
      <c r="Y139" s="58"/>
      <c r="Z139" s="50"/>
      <c r="AA139" s="50"/>
      <c r="AB139" s="49"/>
      <c r="AC139" s="49"/>
      <c r="AD139" s="49"/>
      <c r="AE139" s="49"/>
      <c r="AF139" s="49"/>
      <c r="AG139" s="47"/>
      <c r="AH139" s="47"/>
      <c r="AI139" s="47"/>
      <c r="AJ139" s="50"/>
      <c r="AK139" s="50"/>
      <c r="AL139" s="50"/>
      <c r="AM139" s="50"/>
      <c r="AN139" s="230"/>
      <c r="AO139" s="229"/>
      <c r="AP139" s="229"/>
      <c r="AQ139" s="125"/>
      <c r="AR139" s="47"/>
      <c r="AS139" s="47"/>
      <c r="AT139" s="47"/>
      <c r="AU139" s="47"/>
      <c r="AV139" s="47"/>
      <c r="AW139" s="47"/>
      <c r="AX139" s="47"/>
      <c r="AY139" s="48"/>
      <c r="AZ139" s="47"/>
      <c r="BA139" s="47"/>
      <c r="BB139" s="47"/>
    </row>
    <row r="140" spans="2:54" ht="15.5" x14ac:dyDescent="0.35">
      <c r="B140" s="18"/>
      <c r="C140" s="61"/>
      <c r="D140" s="61"/>
      <c r="E140" s="61"/>
      <c r="F140" s="49"/>
      <c r="G140" s="49"/>
      <c r="H140" s="47"/>
      <c r="I140" s="61"/>
      <c r="J140" s="49"/>
      <c r="K140" s="49"/>
      <c r="L140" s="50"/>
      <c r="M140" s="50"/>
      <c r="N140" s="50"/>
      <c r="O140" s="50"/>
      <c r="P140" s="47"/>
      <c r="Q140" s="49"/>
      <c r="R140" s="49"/>
      <c r="S140" s="49"/>
      <c r="T140" s="50"/>
      <c r="U140" s="50"/>
      <c r="V140" s="50"/>
      <c r="W140" s="50"/>
      <c r="X140" s="58"/>
      <c r="Y140" s="58"/>
      <c r="Z140" s="50"/>
      <c r="AA140" s="50"/>
      <c r="AB140" s="49"/>
      <c r="AC140" s="49"/>
      <c r="AD140" s="49"/>
      <c r="AE140" s="49"/>
      <c r="AF140" s="49"/>
      <c r="AG140" s="47"/>
      <c r="AH140" s="47"/>
      <c r="AI140" s="47"/>
      <c r="AJ140" s="50"/>
      <c r="AK140" s="50"/>
      <c r="AL140" s="50"/>
      <c r="AM140" s="50"/>
      <c r="AN140" s="230"/>
      <c r="AO140" s="229"/>
      <c r="AP140" s="229"/>
      <c r="AQ140" s="125"/>
      <c r="AR140" s="47"/>
      <c r="AS140" s="47"/>
      <c r="AT140" s="47"/>
      <c r="AU140" s="48"/>
      <c r="AV140" s="47"/>
      <c r="AW140" s="47"/>
      <c r="AX140" s="47"/>
      <c r="AY140" s="48"/>
      <c r="AZ140" s="47"/>
      <c r="BA140" s="47"/>
      <c r="BB140" s="47"/>
    </row>
    <row r="141" spans="2:54" ht="12.5" x14ac:dyDescent="0.25">
      <c r="B141" s="18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50"/>
      <c r="AL141" s="50"/>
      <c r="AM141" s="50"/>
      <c r="AN141" s="50"/>
      <c r="AO141" s="50"/>
      <c r="AP141" s="50"/>
      <c r="AQ141" s="125"/>
      <c r="AR141" s="47"/>
      <c r="AS141" s="47"/>
      <c r="AT141" s="47"/>
      <c r="AU141" s="47"/>
      <c r="AV141" s="47"/>
      <c r="AW141" s="47"/>
      <c r="AX141" s="47"/>
      <c r="AY141" s="47"/>
      <c r="AZ141" s="47"/>
      <c r="BA141" s="47"/>
      <c r="BB141" s="47"/>
    </row>
    <row r="142" spans="2:54" ht="13" x14ac:dyDescent="0.3">
      <c r="B142" s="63"/>
      <c r="C142" s="63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47"/>
      <c r="AS142" s="47"/>
      <c r="AT142" s="47"/>
      <c r="AU142" s="47"/>
      <c r="AV142" s="47"/>
      <c r="AW142" s="47"/>
      <c r="AX142" s="47"/>
      <c r="AY142" s="237"/>
      <c r="AZ142" s="237"/>
      <c r="BA142" s="48"/>
      <c r="BB142" s="47"/>
    </row>
    <row r="143" spans="2:54" ht="12.5" x14ac:dyDescent="0.25">
      <c r="B143" s="47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49"/>
      <c r="P143" s="49"/>
      <c r="Q143" s="49"/>
      <c r="R143" s="49"/>
      <c r="S143" s="49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7"/>
      <c r="AJ143" s="47"/>
      <c r="AK143" s="47"/>
      <c r="AL143" s="47"/>
      <c r="AM143" s="47"/>
      <c r="AN143" s="47"/>
      <c r="AO143" s="47"/>
      <c r="AP143" s="47"/>
      <c r="AQ143" s="47"/>
      <c r="AR143" s="47"/>
      <c r="AS143" s="47"/>
      <c r="AT143" s="47"/>
      <c r="AU143" s="47"/>
      <c r="AV143" s="47"/>
      <c r="AW143" s="47"/>
      <c r="AX143" s="242"/>
      <c r="AY143" s="48"/>
      <c r="AZ143" s="47"/>
      <c r="BA143" s="47"/>
      <c r="BB143" s="47"/>
    </row>
    <row r="144" spans="2:54" ht="12.5" x14ac:dyDescent="0.25">
      <c r="B144" s="49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7"/>
      <c r="AL144" s="47"/>
      <c r="AM144" s="47"/>
      <c r="AN144" s="47"/>
      <c r="AO144" s="47"/>
      <c r="AP144" s="47"/>
      <c r="AQ144" s="47"/>
      <c r="AR144" s="47"/>
      <c r="AS144" s="47"/>
      <c r="AT144" s="47"/>
      <c r="AU144" s="47"/>
      <c r="AV144" s="47"/>
      <c r="AW144" s="47"/>
      <c r="AX144" s="242"/>
      <c r="AY144" s="48"/>
      <c r="AZ144" s="47"/>
      <c r="BA144" s="47"/>
      <c r="BB144" s="47"/>
    </row>
    <row r="145" spans="2:54" ht="12.5" x14ac:dyDescent="0.25"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7"/>
      <c r="AL145" s="47"/>
      <c r="AM145" s="47"/>
      <c r="AN145" s="47"/>
      <c r="AO145" s="47"/>
      <c r="AP145" s="47"/>
      <c r="AQ145" s="47"/>
      <c r="AR145" s="47"/>
      <c r="AS145" s="47"/>
      <c r="AT145" s="47"/>
      <c r="AU145" s="47"/>
      <c r="AV145" s="47"/>
      <c r="AW145" s="47"/>
      <c r="AX145" s="242"/>
      <c r="AY145" s="48"/>
      <c r="AZ145" s="47"/>
      <c r="BA145" s="47"/>
      <c r="BB145" s="47"/>
    </row>
    <row r="146" spans="2:54" ht="12.5" x14ac:dyDescent="0.25">
      <c r="B146" s="23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49"/>
      <c r="P146" s="47"/>
      <c r="Q146" s="49"/>
      <c r="R146" s="49"/>
      <c r="S146" s="49"/>
      <c r="T146" s="49"/>
      <c r="U146" s="49"/>
      <c r="V146" s="49"/>
      <c r="W146" s="49"/>
      <c r="X146" s="49"/>
      <c r="Y146" s="49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7"/>
      <c r="AL146" s="47"/>
      <c r="AM146" s="47"/>
      <c r="AN146" s="47"/>
      <c r="AO146" s="47"/>
      <c r="AP146" s="47"/>
      <c r="AQ146" s="47"/>
      <c r="AR146" s="47"/>
      <c r="AS146" s="47"/>
      <c r="AT146" s="47"/>
      <c r="AU146" s="47"/>
      <c r="AV146" s="47"/>
      <c r="AW146" s="47"/>
      <c r="AX146" s="242"/>
      <c r="AY146" s="48"/>
      <c r="AZ146" s="47"/>
      <c r="BA146" s="47"/>
      <c r="BB146" s="47"/>
    </row>
    <row r="147" spans="2:54" ht="12.5" x14ac:dyDescent="0.25">
      <c r="B147" s="239"/>
      <c r="C147" s="49"/>
      <c r="D147" s="49"/>
      <c r="E147" s="49"/>
      <c r="F147" s="49"/>
      <c r="G147" s="239"/>
      <c r="H147" s="49"/>
      <c r="I147" s="49"/>
      <c r="J147" s="239"/>
      <c r="K147" s="49"/>
      <c r="L147" s="49"/>
      <c r="M147" s="239"/>
      <c r="N147" s="49"/>
      <c r="O147" s="49"/>
      <c r="P147" s="47"/>
      <c r="Q147" s="49"/>
      <c r="R147" s="49"/>
      <c r="S147" s="49"/>
      <c r="T147" s="49"/>
      <c r="U147" s="49"/>
      <c r="V147" s="49"/>
      <c r="W147" s="49"/>
      <c r="X147" s="49"/>
      <c r="Y147" s="49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7"/>
      <c r="AL147" s="47"/>
      <c r="AM147" s="47"/>
      <c r="AN147" s="47"/>
      <c r="AO147" s="47"/>
      <c r="AP147" s="47"/>
      <c r="AQ147" s="47"/>
      <c r="AR147" s="47"/>
      <c r="AS147" s="47"/>
      <c r="AT147" s="47"/>
      <c r="AU147" s="47"/>
      <c r="AV147" s="47"/>
      <c r="AW147" s="47"/>
      <c r="AX147" s="240"/>
      <c r="AY147" s="47"/>
      <c r="AZ147" s="47"/>
      <c r="BA147" s="47"/>
      <c r="BB147" s="47"/>
    </row>
    <row r="148" spans="2:54" ht="12.5" x14ac:dyDescent="0.25"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7"/>
      <c r="AL148" s="47"/>
      <c r="AM148" s="47"/>
      <c r="AN148" s="47"/>
      <c r="AO148" s="47"/>
      <c r="AP148" s="47"/>
      <c r="AQ148" s="47"/>
      <c r="AR148" s="47"/>
      <c r="AS148" s="47"/>
      <c r="AT148" s="47"/>
      <c r="AU148" s="47"/>
      <c r="AV148" s="47"/>
      <c r="AW148" s="47"/>
      <c r="AX148" s="47"/>
      <c r="AY148" s="47"/>
      <c r="AZ148" s="47"/>
      <c r="BA148" s="47"/>
      <c r="BB148" s="47"/>
    </row>
    <row r="149" spans="2:54" ht="12.5" x14ac:dyDescent="0.25">
      <c r="B149" s="243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7"/>
      <c r="AI149" s="47"/>
      <c r="AJ149" s="47"/>
      <c r="AK149" s="47"/>
      <c r="AL149" s="47"/>
      <c r="AM149" s="47"/>
      <c r="AN149" s="47"/>
      <c r="AO149" s="47"/>
      <c r="AP149" s="47"/>
      <c r="AQ149" s="47"/>
      <c r="AR149" s="47"/>
      <c r="AS149" s="47"/>
      <c r="AT149" s="47"/>
      <c r="AU149" s="47"/>
      <c r="AV149" s="47"/>
      <c r="AW149" s="47"/>
      <c r="AX149" s="47"/>
      <c r="AY149" s="47"/>
      <c r="AZ149" s="47"/>
      <c r="BA149" s="47"/>
      <c r="BB149" s="47"/>
    </row>
    <row r="150" spans="2:54" ht="12.5" x14ac:dyDescent="0.25">
      <c r="B150" s="18"/>
      <c r="C150" s="125"/>
      <c r="D150" s="125"/>
      <c r="E150" s="125"/>
      <c r="F150" s="125"/>
      <c r="G150" s="125"/>
      <c r="H150" s="125"/>
      <c r="I150" s="125"/>
      <c r="J150" s="125"/>
      <c r="K150" s="125"/>
      <c r="L150" s="125"/>
      <c r="M150" s="125"/>
      <c r="N150" s="125"/>
      <c r="O150" s="125"/>
      <c r="P150" s="125"/>
      <c r="Q150" s="18"/>
      <c r="R150" s="49"/>
      <c r="S150" s="47"/>
      <c r="T150" s="49"/>
      <c r="U150" s="47"/>
      <c r="V150" s="47"/>
      <c r="W150" s="47"/>
      <c r="X150" s="49"/>
      <c r="Y150" s="49"/>
      <c r="Z150" s="49"/>
      <c r="AA150" s="49"/>
      <c r="AB150" s="47"/>
      <c r="AC150" s="47"/>
      <c r="AD150" s="47"/>
      <c r="AE150" s="47"/>
      <c r="AF150" s="47"/>
      <c r="AG150" s="49"/>
      <c r="AH150" s="47"/>
      <c r="AI150" s="47"/>
      <c r="AJ150" s="47"/>
      <c r="AK150" s="47"/>
      <c r="AL150" s="47"/>
      <c r="AM150" s="47"/>
      <c r="AN150" s="47"/>
      <c r="AO150" s="47"/>
      <c r="AP150" s="47"/>
      <c r="AQ150" s="47"/>
      <c r="AR150" s="47"/>
      <c r="AS150" s="47"/>
      <c r="AT150" s="47"/>
      <c r="AU150" s="47"/>
      <c r="AV150" s="47"/>
      <c r="AW150" s="47"/>
      <c r="AX150" s="47"/>
      <c r="AY150" s="47"/>
      <c r="AZ150" s="47"/>
      <c r="BA150" s="47"/>
      <c r="BB150" s="47"/>
    </row>
    <row r="151" spans="2:54" ht="12.5" x14ac:dyDescent="0.25">
      <c r="B151" s="18"/>
      <c r="C151" s="125"/>
      <c r="D151" s="125"/>
      <c r="E151" s="125"/>
      <c r="F151" s="125"/>
      <c r="G151" s="125"/>
      <c r="H151" s="125"/>
      <c r="I151" s="125"/>
      <c r="J151" s="125"/>
      <c r="K151" s="125"/>
      <c r="L151" s="125"/>
      <c r="M151" s="125"/>
      <c r="N151" s="125"/>
      <c r="O151" s="125"/>
      <c r="P151" s="125"/>
      <c r="Q151" s="18"/>
      <c r="R151" s="49"/>
      <c r="S151" s="47"/>
      <c r="T151" s="49"/>
      <c r="U151" s="49"/>
      <c r="V151" s="47"/>
      <c r="W151" s="47"/>
      <c r="X151" s="49"/>
      <c r="Y151" s="49"/>
      <c r="Z151" s="49"/>
      <c r="AA151" s="49"/>
      <c r="AB151" s="47"/>
      <c r="AC151" s="47"/>
      <c r="AD151" s="47"/>
      <c r="AE151" s="47"/>
      <c r="AF151" s="47"/>
      <c r="AG151" s="49"/>
      <c r="AH151" s="47"/>
      <c r="AI151" s="47"/>
      <c r="AJ151" s="47"/>
      <c r="AK151" s="47"/>
      <c r="AL151" s="47"/>
      <c r="AM151" s="47"/>
      <c r="AN151" s="47"/>
      <c r="AO151" s="47"/>
      <c r="AP151" s="47"/>
      <c r="AQ151" s="47"/>
      <c r="AR151" s="47"/>
      <c r="AS151" s="47"/>
      <c r="AT151" s="47"/>
      <c r="AU151" s="47"/>
      <c r="AV151" s="47"/>
      <c r="AW151" s="47"/>
      <c r="AX151" s="47"/>
      <c r="AY151" s="47"/>
      <c r="AZ151" s="47"/>
      <c r="BA151" s="47"/>
      <c r="BB151" s="47"/>
    </row>
    <row r="152" spans="2:54" ht="12.5" x14ac:dyDescent="0.25"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7"/>
      <c r="AI152" s="47"/>
      <c r="AJ152" s="47"/>
      <c r="AK152" s="47"/>
      <c r="AL152" s="47"/>
      <c r="AM152" s="47"/>
      <c r="AN152" s="47"/>
      <c r="AO152" s="47"/>
      <c r="AP152" s="47"/>
      <c r="AQ152" s="47"/>
      <c r="AR152" s="47"/>
      <c r="AS152" s="47"/>
      <c r="AT152" s="47"/>
      <c r="AU152" s="47"/>
      <c r="AV152" s="47"/>
      <c r="AW152" s="47"/>
      <c r="AX152" s="47"/>
      <c r="AY152" s="47"/>
      <c r="AZ152" s="47"/>
      <c r="BA152" s="47"/>
      <c r="BB152" s="47"/>
    </row>
    <row r="153" spans="2:54" ht="12.5" x14ac:dyDescent="0.25">
      <c r="B153" s="243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7"/>
      <c r="AI153" s="47"/>
      <c r="AJ153" s="47"/>
      <c r="AK153" s="47"/>
      <c r="AL153" s="47"/>
      <c r="AM153" s="47"/>
      <c r="AN153" s="47"/>
      <c r="AO153" s="47"/>
      <c r="AP153" s="47"/>
      <c r="AQ153" s="47"/>
      <c r="AR153" s="47"/>
      <c r="AS153" s="47"/>
      <c r="AT153" s="47"/>
      <c r="AU153" s="47"/>
      <c r="AV153" s="47"/>
      <c r="AW153" s="47"/>
      <c r="AX153" s="47"/>
      <c r="AY153" s="47"/>
      <c r="AZ153" s="47"/>
      <c r="BA153" s="47"/>
      <c r="BB153" s="47"/>
    </row>
    <row r="154" spans="2:54" ht="12.5" x14ac:dyDescent="0.25">
      <c r="B154" s="18"/>
      <c r="C154" s="125"/>
      <c r="D154" s="125"/>
      <c r="E154" s="125"/>
      <c r="F154" s="125"/>
      <c r="G154" s="125"/>
      <c r="H154" s="125"/>
      <c r="I154" s="125"/>
      <c r="J154" s="125"/>
      <c r="K154" s="125"/>
      <c r="L154" s="125"/>
      <c r="M154" s="125"/>
      <c r="N154" s="125"/>
      <c r="O154" s="125"/>
      <c r="P154" s="125"/>
      <c r="Q154" s="18"/>
      <c r="R154" s="49"/>
      <c r="S154" s="49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7"/>
      <c r="AG154" s="49"/>
      <c r="AH154" s="47"/>
      <c r="AI154" s="47"/>
      <c r="AJ154" s="47"/>
      <c r="AK154" s="47"/>
      <c r="AL154" s="47"/>
      <c r="AM154" s="47"/>
      <c r="AN154" s="47"/>
      <c r="AO154" s="47"/>
      <c r="AP154" s="47"/>
      <c r="AQ154" s="47"/>
      <c r="AR154" s="47"/>
      <c r="AS154" s="47"/>
      <c r="AT154" s="47"/>
      <c r="AU154" s="47"/>
      <c r="AV154" s="47"/>
      <c r="AW154" s="47"/>
      <c r="AX154" s="47"/>
      <c r="AY154" s="47"/>
      <c r="AZ154" s="47"/>
      <c r="BA154" s="47"/>
      <c r="BB154" s="47"/>
    </row>
    <row r="155" spans="2:54" ht="12.5" x14ac:dyDescent="0.25">
      <c r="B155" s="18"/>
      <c r="C155" s="125"/>
      <c r="D155" s="125"/>
      <c r="E155" s="125"/>
      <c r="F155" s="125"/>
      <c r="G155" s="125"/>
      <c r="H155" s="125"/>
      <c r="I155" s="125"/>
      <c r="J155" s="125"/>
      <c r="K155" s="125"/>
      <c r="L155" s="125"/>
      <c r="M155" s="125"/>
      <c r="N155" s="125"/>
      <c r="O155" s="125"/>
      <c r="P155" s="125"/>
      <c r="Q155" s="18"/>
      <c r="R155" s="49"/>
      <c r="S155" s="47"/>
      <c r="T155" s="47"/>
      <c r="U155" s="47"/>
      <c r="V155" s="47"/>
      <c r="W155" s="47"/>
      <c r="X155" s="47"/>
      <c r="Y155" s="49"/>
      <c r="Z155" s="47"/>
      <c r="AA155" s="47"/>
      <c r="AB155" s="47"/>
      <c r="AC155" s="47"/>
      <c r="AD155" s="47"/>
      <c r="AE155" s="47"/>
      <c r="AF155" s="49"/>
      <c r="AG155" s="49"/>
      <c r="AH155" s="47"/>
      <c r="AI155" s="47"/>
      <c r="AJ155" s="47"/>
      <c r="AK155" s="47"/>
      <c r="AL155" s="47"/>
      <c r="AM155" s="47"/>
      <c r="AN155" s="47"/>
      <c r="AO155" s="47"/>
      <c r="AP155" s="47"/>
      <c r="AQ155" s="47"/>
      <c r="AR155" s="47"/>
      <c r="AS155" s="47"/>
      <c r="AT155" s="47"/>
      <c r="AU155" s="47"/>
      <c r="AV155" s="47"/>
      <c r="AW155" s="47"/>
      <c r="AX155" s="47"/>
      <c r="AY155" s="47"/>
      <c r="AZ155" s="47"/>
      <c r="BA155" s="47"/>
      <c r="BB155" s="47"/>
    </row>
    <row r="156" spans="2:54" ht="12.5" x14ac:dyDescent="0.25"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49"/>
      <c r="S156" s="49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7"/>
      <c r="AI156" s="47"/>
      <c r="AJ156" s="47"/>
      <c r="AK156" s="47"/>
      <c r="AL156" s="47"/>
      <c r="AM156" s="47"/>
      <c r="AN156" s="47"/>
      <c r="AO156" s="47"/>
      <c r="AP156" s="47"/>
      <c r="AQ156" s="47"/>
      <c r="AR156" s="47"/>
      <c r="AS156" s="47"/>
      <c r="AT156" s="47"/>
      <c r="AU156" s="47"/>
      <c r="AV156" s="47"/>
      <c r="AW156" s="47"/>
      <c r="AX156" s="47"/>
      <c r="AY156" s="47"/>
      <c r="AZ156" s="47"/>
      <c r="BA156" s="47"/>
      <c r="BB156" s="47"/>
    </row>
    <row r="157" spans="2:54" ht="12.5" x14ac:dyDescent="0.25">
      <c r="B157" s="243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7"/>
      <c r="AI157" s="47"/>
      <c r="AJ157" s="47"/>
      <c r="AK157" s="47"/>
      <c r="AL157" s="47"/>
      <c r="AM157" s="47"/>
      <c r="AN157" s="47"/>
      <c r="AO157" s="47"/>
      <c r="AP157" s="47"/>
      <c r="AQ157" s="47"/>
      <c r="AR157" s="47"/>
      <c r="AS157" s="47"/>
      <c r="AT157" s="47"/>
      <c r="AU157" s="47"/>
      <c r="AV157" s="47"/>
      <c r="AW157" s="47"/>
      <c r="AX157" s="47"/>
      <c r="AY157" s="47"/>
      <c r="AZ157" s="47"/>
      <c r="BA157" s="47"/>
      <c r="BB157" s="47"/>
    </row>
    <row r="158" spans="2:54" ht="12.5" x14ac:dyDescent="0.25">
      <c r="B158" s="18"/>
      <c r="C158" s="125"/>
      <c r="D158" s="125"/>
      <c r="E158" s="125"/>
      <c r="F158" s="125"/>
      <c r="G158" s="125"/>
      <c r="H158" s="125"/>
      <c r="I158" s="125"/>
      <c r="J158" s="125"/>
      <c r="K158" s="125"/>
      <c r="L158" s="125"/>
      <c r="M158" s="125"/>
      <c r="N158" s="125"/>
      <c r="O158" s="125"/>
      <c r="P158" s="125"/>
      <c r="Q158" s="18"/>
      <c r="R158" s="49"/>
      <c r="S158" s="47"/>
      <c r="T158" s="47"/>
      <c r="U158" s="47"/>
      <c r="V158" s="47"/>
      <c r="W158" s="49"/>
      <c r="X158" s="49"/>
      <c r="Y158" s="49"/>
      <c r="Z158" s="47"/>
      <c r="AA158" s="47"/>
      <c r="AB158" s="47"/>
      <c r="AC158" s="47"/>
      <c r="AD158" s="47"/>
      <c r="AE158" s="47"/>
      <c r="AF158" s="47"/>
      <c r="AG158" s="49"/>
      <c r="AH158" s="47"/>
      <c r="AI158" s="47"/>
      <c r="AJ158" s="47"/>
      <c r="AK158" s="47"/>
      <c r="AL158" s="47"/>
      <c r="AM158" s="47"/>
      <c r="AN158" s="47"/>
      <c r="AO158" s="47"/>
      <c r="AP158" s="47"/>
      <c r="AQ158" s="47"/>
      <c r="AR158" s="47"/>
      <c r="AS158" s="47"/>
      <c r="AT158" s="47"/>
      <c r="AU158" s="47"/>
      <c r="AV158" s="47"/>
      <c r="AW158" s="47"/>
      <c r="AX158" s="47"/>
      <c r="AY158" s="47"/>
      <c r="AZ158" s="47"/>
      <c r="BA158" s="47"/>
      <c r="BB158" s="47"/>
    </row>
    <row r="159" spans="2:54" ht="12.5" x14ac:dyDescent="0.25">
      <c r="B159" s="18"/>
      <c r="C159" s="125"/>
      <c r="D159" s="125"/>
      <c r="E159" s="125"/>
      <c r="F159" s="125"/>
      <c r="G159" s="125"/>
      <c r="H159" s="125"/>
      <c r="I159" s="125"/>
      <c r="J159" s="125"/>
      <c r="K159" s="125"/>
      <c r="L159" s="125"/>
      <c r="M159" s="125"/>
      <c r="N159" s="125"/>
      <c r="O159" s="125"/>
      <c r="P159" s="125"/>
      <c r="Q159" s="18"/>
      <c r="R159" s="49"/>
      <c r="S159" s="47"/>
      <c r="T159" s="47"/>
      <c r="U159" s="49"/>
      <c r="V159" s="47"/>
      <c r="W159" s="49"/>
      <c r="X159" s="49"/>
      <c r="Y159" s="49"/>
      <c r="Z159" s="47"/>
      <c r="AA159" s="47"/>
      <c r="AB159" s="47"/>
      <c r="AC159" s="47"/>
      <c r="AD159" s="47"/>
      <c r="AE159" s="47"/>
      <c r="AF159" s="47"/>
      <c r="AG159" s="49"/>
      <c r="AH159" s="47"/>
      <c r="AI159" s="47"/>
      <c r="AJ159" s="47"/>
      <c r="AK159" s="47"/>
      <c r="AL159" s="47"/>
      <c r="AM159" s="47"/>
      <c r="AN159" s="47"/>
      <c r="AO159" s="47"/>
      <c r="AP159" s="47"/>
      <c r="AQ159" s="47"/>
      <c r="AR159" s="47"/>
      <c r="AS159" s="47"/>
      <c r="AT159" s="47"/>
      <c r="AU159" s="47"/>
      <c r="AV159" s="47"/>
      <c r="AW159" s="47"/>
      <c r="AX159" s="47"/>
      <c r="AY159" s="47"/>
      <c r="AZ159" s="47"/>
      <c r="BA159" s="47"/>
      <c r="BB159" s="47"/>
    </row>
    <row r="160" spans="2:54" ht="12.5" x14ac:dyDescent="0.25">
      <c r="B160" s="18"/>
      <c r="C160" s="125"/>
      <c r="D160" s="125"/>
      <c r="E160" s="125"/>
      <c r="F160" s="125"/>
      <c r="G160" s="125"/>
      <c r="H160" s="125"/>
      <c r="I160" s="125"/>
      <c r="J160" s="125"/>
      <c r="K160" s="125"/>
      <c r="L160" s="125"/>
      <c r="M160" s="125"/>
      <c r="N160" s="125"/>
      <c r="O160" s="125"/>
      <c r="P160" s="125"/>
      <c r="Q160" s="18"/>
      <c r="R160" s="49"/>
      <c r="S160" s="47"/>
      <c r="T160" s="49"/>
      <c r="U160" s="47"/>
      <c r="V160" s="49"/>
      <c r="W160" s="49"/>
      <c r="X160" s="49"/>
      <c r="Y160" s="49"/>
      <c r="Z160" s="49"/>
      <c r="AA160" s="47"/>
      <c r="AB160" s="47"/>
      <c r="AC160" s="47"/>
      <c r="AD160" s="47"/>
      <c r="AE160" s="47"/>
      <c r="AF160" s="47"/>
      <c r="AG160" s="49"/>
      <c r="AH160" s="47"/>
      <c r="AI160" s="47"/>
      <c r="AJ160" s="47"/>
      <c r="AK160" s="47"/>
      <c r="AL160" s="47"/>
      <c r="AM160" s="47"/>
      <c r="AN160" s="47"/>
      <c r="AO160" s="47"/>
      <c r="AP160" s="47"/>
      <c r="AQ160" s="47"/>
      <c r="AR160" s="47"/>
      <c r="AS160" s="47"/>
      <c r="AT160" s="47"/>
      <c r="AU160" s="47"/>
      <c r="AV160" s="47"/>
      <c r="AW160" s="47"/>
      <c r="AX160" s="47"/>
      <c r="AY160" s="47"/>
      <c r="AZ160" s="47"/>
      <c r="BA160" s="47"/>
      <c r="BB160" s="47"/>
    </row>
    <row r="161" spans="2:54" ht="12.5" x14ac:dyDescent="0.25"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49"/>
      <c r="S161" s="47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7"/>
      <c r="AI161" s="47"/>
      <c r="AJ161" s="47"/>
      <c r="AK161" s="47"/>
      <c r="AL161" s="47"/>
      <c r="AM161" s="47"/>
      <c r="AN161" s="47"/>
      <c r="AO161" s="47"/>
      <c r="AP161" s="47"/>
      <c r="AQ161" s="47"/>
      <c r="AR161" s="47"/>
      <c r="AS161" s="47"/>
      <c r="AT161" s="47"/>
      <c r="AU161" s="47"/>
      <c r="AV161" s="47"/>
      <c r="AW161" s="47"/>
      <c r="AX161" s="47"/>
      <c r="AY161" s="47"/>
      <c r="AZ161" s="47"/>
      <c r="BA161" s="47"/>
      <c r="BB161" s="47"/>
    </row>
    <row r="162" spans="2:54" ht="12.5" x14ac:dyDescent="0.25">
      <c r="B162" s="243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49"/>
      <c r="S162" s="49"/>
      <c r="T162" s="47"/>
      <c r="U162" s="47"/>
      <c r="V162" s="47"/>
      <c r="W162" s="47"/>
      <c r="X162" s="47"/>
      <c r="Y162" s="47"/>
      <c r="Z162" s="49"/>
      <c r="AA162" s="49"/>
      <c r="AB162" s="49"/>
      <c r="AC162" s="49"/>
      <c r="AD162" s="49"/>
      <c r="AE162" s="49"/>
      <c r="AF162" s="49"/>
      <c r="AG162" s="49"/>
      <c r="AH162" s="47"/>
      <c r="AI162" s="47"/>
      <c r="AJ162" s="47"/>
      <c r="AK162" s="47"/>
      <c r="AL162" s="47"/>
      <c r="AM162" s="47"/>
      <c r="AN162" s="47"/>
      <c r="AO162" s="47"/>
      <c r="AP162" s="47"/>
      <c r="AQ162" s="47"/>
      <c r="AR162" s="47"/>
      <c r="AS162" s="47"/>
      <c r="AT162" s="47"/>
      <c r="AU162" s="47"/>
      <c r="AV162" s="47"/>
      <c r="AW162" s="47"/>
      <c r="AX162" s="47"/>
      <c r="AY162" s="47"/>
      <c r="AZ162" s="47"/>
      <c r="BA162" s="47"/>
      <c r="BB162" s="47"/>
    </row>
    <row r="163" spans="2:54" ht="12.5" x14ac:dyDescent="0.25">
      <c r="B163" s="18"/>
      <c r="C163" s="125"/>
      <c r="D163" s="125"/>
      <c r="E163" s="125"/>
      <c r="F163" s="125"/>
      <c r="G163" s="125"/>
      <c r="H163" s="125"/>
      <c r="I163" s="125"/>
      <c r="J163" s="125"/>
      <c r="K163" s="125"/>
      <c r="L163" s="125"/>
      <c r="M163" s="125"/>
      <c r="N163" s="125"/>
      <c r="O163" s="125"/>
      <c r="P163" s="125"/>
      <c r="Q163" s="18"/>
      <c r="R163" s="47"/>
      <c r="S163" s="47"/>
      <c r="T163" s="49"/>
      <c r="U163" s="49"/>
      <c r="V163" s="49"/>
      <c r="W163" s="49"/>
      <c r="X163" s="49"/>
      <c r="Y163" s="47"/>
      <c r="Z163" s="47"/>
      <c r="AA163" s="47"/>
      <c r="AB163" s="47"/>
      <c r="AC163" s="47"/>
      <c r="AD163" s="47"/>
      <c r="AE163" s="47"/>
      <c r="AF163" s="47"/>
      <c r="AG163" s="49"/>
      <c r="AH163" s="47"/>
      <c r="AI163" s="47"/>
      <c r="AJ163" s="47"/>
      <c r="AK163" s="47"/>
      <c r="AL163" s="47"/>
      <c r="AM163" s="47"/>
      <c r="AN163" s="47"/>
      <c r="AO163" s="47"/>
      <c r="AP163" s="47"/>
      <c r="AQ163" s="47"/>
      <c r="AR163" s="47"/>
      <c r="AS163" s="47"/>
      <c r="AT163" s="47"/>
      <c r="AU163" s="47"/>
      <c r="AV163" s="47"/>
      <c r="AW163" s="47"/>
      <c r="AX163" s="47"/>
      <c r="AY163" s="47"/>
      <c r="AZ163" s="47"/>
      <c r="BA163" s="47"/>
      <c r="BB163" s="47"/>
    </row>
    <row r="164" spans="2:54" ht="12.5" x14ac:dyDescent="0.25">
      <c r="B164" s="18"/>
      <c r="C164" s="125"/>
      <c r="D164" s="125"/>
      <c r="E164" s="125"/>
      <c r="F164" s="125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8"/>
      <c r="R164" s="47"/>
      <c r="S164" s="47"/>
      <c r="T164" s="47"/>
      <c r="U164" s="47"/>
      <c r="V164" s="49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9"/>
      <c r="AH164" s="47"/>
      <c r="AI164" s="47"/>
      <c r="AJ164" s="47"/>
      <c r="AK164" s="47"/>
      <c r="AL164" s="47"/>
      <c r="AM164" s="47"/>
      <c r="AN164" s="47"/>
      <c r="AO164" s="47"/>
      <c r="AP164" s="47"/>
      <c r="AQ164" s="47"/>
      <c r="AR164" s="47"/>
      <c r="AS164" s="47"/>
      <c r="AT164" s="47"/>
      <c r="AU164" s="47"/>
      <c r="AV164" s="47"/>
      <c r="AW164" s="47"/>
      <c r="AX164" s="47"/>
      <c r="AY164" s="47"/>
      <c r="AZ164" s="47"/>
      <c r="BA164" s="47"/>
      <c r="BB164" s="47"/>
    </row>
    <row r="165" spans="2:54" ht="12.5" x14ac:dyDescent="0.25">
      <c r="B165" s="18"/>
      <c r="C165" s="125"/>
      <c r="D165" s="125"/>
      <c r="E165" s="125"/>
      <c r="F165" s="125"/>
      <c r="G165" s="125"/>
      <c r="H165" s="125"/>
      <c r="I165" s="125"/>
      <c r="J165" s="125"/>
      <c r="K165" s="125"/>
      <c r="L165" s="125"/>
      <c r="M165" s="125"/>
      <c r="N165" s="125"/>
      <c r="O165" s="125"/>
      <c r="P165" s="125"/>
      <c r="Q165" s="18"/>
      <c r="R165" s="47"/>
      <c r="S165" s="47"/>
      <c r="T165" s="47"/>
      <c r="U165" s="47"/>
      <c r="V165" s="49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9"/>
      <c r="AH165" s="47"/>
      <c r="AI165" s="47"/>
      <c r="AJ165" s="47"/>
      <c r="AK165" s="47"/>
      <c r="AL165" s="47"/>
      <c r="AM165" s="47"/>
      <c r="AN165" s="47"/>
      <c r="AO165" s="47"/>
      <c r="AP165" s="47"/>
      <c r="AQ165" s="47"/>
      <c r="AR165" s="47"/>
      <c r="AS165" s="47"/>
      <c r="AT165" s="47"/>
      <c r="AU165" s="47"/>
      <c r="AV165" s="47"/>
      <c r="AW165" s="47"/>
      <c r="AX165" s="47"/>
      <c r="AY165" s="47"/>
      <c r="AZ165" s="47"/>
      <c r="BA165" s="47"/>
      <c r="BB165" s="47"/>
    </row>
    <row r="166" spans="2:54" ht="12.5" x14ac:dyDescent="0.25">
      <c r="B166" s="18"/>
      <c r="C166" s="125"/>
      <c r="D166" s="125"/>
      <c r="E166" s="125"/>
      <c r="F166" s="125"/>
      <c r="G166" s="125"/>
      <c r="H166" s="125"/>
      <c r="I166" s="125"/>
      <c r="J166" s="125"/>
      <c r="K166" s="125"/>
      <c r="L166" s="125"/>
      <c r="M166" s="125"/>
      <c r="N166" s="125"/>
      <c r="O166" s="125"/>
      <c r="P166" s="125"/>
      <c r="Q166" s="18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9"/>
      <c r="AH166" s="47"/>
      <c r="AI166" s="47"/>
      <c r="AJ166" s="47"/>
      <c r="AK166" s="47"/>
      <c r="AL166" s="47"/>
      <c r="AM166" s="47"/>
      <c r="AN166" s="47"/>
      <c r="AO166" s="47"/>
      <c r="AP166" s="47"/>
      <c r="AQ166" s="47"/>
      <c r="AR166" s="47"/>
      <c r="AS166" s="47"/>
      <c r="AT166" s="47"/>
      <c r="AU166" s="47"/>
      <c r="AV166" s="47"/>
      <c r="AW166" s="47"/>
      <c r="AX166" s="47"/>
      <c r="AY166" s="47"/>
      <c r="AZ166" s="47"/>
      <c r="BA166" s="47"/>
      <c r="BB166" s="47"/>
    </row>
    <row r="167" spans="2:54" ht="12.5" x14ac:dyDescent="0.25"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49"/>
      <c r="S167" s="49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7"/>
      <c r="AI167" s="47"/>
      <c r="AJ167" s="47"/>
      <c r="AK167" s="47"/>
      <c r="AL167" s="47"/>
      <c r="AM167" s="47"/>
      <c r="AN167" s="47"/>
      <c r="AO167" s="47"/>
      <c r="AP167" s="47"/>
      <c r="AQ167" s="47"/>
      <c r="AR167" s="47"/>
      <c r="AS167" s="47"/>
      <c r="AT167" s="47"/>
      <c r="AU167" s="47"/>
      <c r="AV167" s="47"/>
      <c r="AW167" s="47"/>
      <c r="AX167" s="47"/>
      <c r="AY167" s="47"/>
      <c r="AZ167" s="47"/>
      <c r="BA167" s="47"/>
      <c r="BB167" s="47"/>
    </row>
    <row r="168" spans="2:54" ht="12.5" x14ac:dyDescent="0.25"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7"/>
      <c r="AL168" s="47"/>
      <c r="AM168" s="47"/>
      <c r="AN168" s="47"/>
      <c r="AO168" s="47"/>
      <c r="AP168" s="47"/>
      <c r="AQ168" s="47"/>
      <c r="AR168" s="47"/>
      <c r="AS168" s="47"/>
      <c r="AT168" s="47"/>
      <c r="AU168" s="47"/>
      <c r="AV168" s="47"/>
      <c r="AW168" s="47"/>
      <c r="AX168" s="47"/>
      <c r="AY168" s="47"/>
      <c r="AZ168" s="47"/>
      <c r="BA168" s="47"/>
      <c r="BB168" s="47"/>
    </row>
    <row r="169" spans="2:54" ht="12.5" x14ac:dyDescent="0.25"/>
    <row r="170" spans="2:54" ht="12.5" x14ac:dyDescent="0.25"/>
    <row r="171" spans="2:54" ht="12.5" x14ac:dyDescent="0.25"/>
    <row r="172" spans="2:54" ht="12.5" x14ac:dyDescent="0.25"/>
    <row r="173" spans="2:54" ht="12.5" x14ac:dyDescent="0.25"/>
    <row r="174" spans="2:54" ht="12.5" x14ac:dyDescent="0.25"/>
    <row r="175" spans="2:54" ht="12.5" x14ac:dyDescent="0.25"/>
    <row r="176" spans="2:54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ht="12.5" x14ac:dyDescent="0.25"/>
    <row r="274" ht="12.5" x14ac:dyDescent="0.25"/>
    <row r="275" ht="12.5" x14ac:dyDescent="0.25"/>
    <row r="276" ht="12.5" x14ac:dyDescent="0.25"/>
    <row r="277" ht="12.5" x14ac:dyDescent="0.25"/>
    <row r="278" ht="12.5" x14ac:dyDescent="0.25"/>
    <row r="279" ht="12.5" x14ac:dyDescent="0.25"/>
    <row r="280" ht="12.5" x14ac:dyDescent="0.25"/>
    <row r="281" ht="12.5" x14ac:dyDescent="0.25"/>
    <row r="282" ht="12.5" x14ac:dyDescent="0.25"/>
    <row r="283" ht="12.5" x14ac:dyDescent="0.25"/>
    <row r="284" ht="12.5" x14ac:dyDescent="0.25"/>
    <row r="285" ht="12.5" x14ac:dyDescent="0.25"/>
    <row r="286" ht="12.5" x14ac:dyDescent="0.25"/>
    <row r="287" ht="12.5" x14ac:dyDescent="0.25"/>
    <row r="288" ht="12.5" x14ac:dyDescent="0.25"/>
    <row r="289" ht="12.5" x14ac:dyDescent="0.25"/>
    <row r="290" ht="12.5" x14ac:dyDescent="0.25"/>
    <row r="291" ht="12.5" x14ac:dyDescent="0.25"/>
    <row r="292" ht="12.5" x14ac:dyDescent="0.25"/>
    <row r="293" ht="12.5" x14ac:dyDescent="0.25"/>
    <row r="294" ht="12.5" x14ac:dyDescent="0.25"/>
    <row r="295" ht="12.5" x14ac:dyDescent="0.25"/>
    <row r="296" ht="12.5" x14ac:dyDescent="0.25"/>
    <row r="297" ht="12.5" x14ac:dyDescent="0.25"/>
    <row r="298" ht="12.5" x14ac:dyDescent="0.25"/>
    <row r="299" ht="12.5" x14ac:dyDescent="0.25"/>
    <row r="300" ht="12.5" x14ac:dyDescent="0.25"/>
    <row r="301" ht="12.5" x14ac:dyDescent="0.25"/>
    <row r="302" ht="12.5" x14ac:dyDescent="0.25"/>
    <row r="303" ht="12.5" x14ac:dyDescent="0.25"/>
    <row r="304" ht="12.5" x14ac:dyDescent="0.25"/>
    <row r="305" ht="12.5" x14ac:dyDescent="0.25"/>
    <row r="306" ht="12.5" x14ac:dyDescent="0.25"/>
    <row r="307" ht="12.5" x14ac:dyDescent="0.25"/>
    <row r="308" ht="12.5" x14ac:dyDescent="0.25"/>
    <row r="309" ht="12.5" x14ac:dyDescent="0.25"/>
    <row r="310" ht="12.5" x14ac:dyDescent="0.25"/>
    <row r="311" ht="12.5" x14ac:dyDescent="0.25"/>
    <row r="312" ht="12.5" x14ac:dyDescent="0.25"/>
    <row r="313" ht="12.5" x14ac:dyDescent="0.25"/>
    <row r="314" ht="12.5" x14ac:dyDescent="0.25"/>
    <row r="315" ht="12.5" x14ac:dyDescent="0.25"/>
    <row r="316" ht="12.5" x14ac:dyDescent="0.25"/>
    <row r="317" ht="12.5" x14ac:dyDescent="0.25"/>
    <row r="318" ht="12.5" x14ac:dyDescent="0.25"/>
    <row r="319" ht="12.5" x14ac:dyDescent="0.25"/>
    <row r="320" ht="12.5" x14ac:dyDescent="0.25"/>
    <row r="321" ht="12.5" x14ac:dyDescent="0.25"/>
    <row r="322" ht="12.5" x14ac:dyDescent="0.25"/>
    <row r="323" ht="12.5" x14ac:dyDescent="0.25"/>
    <row r="324" ht="12.5" x14ac:dyDescent="0.25"/>
    <row r="325" ht="12.5" x14ac:dyDescent="0.25"/>
    <row r="326" ht="12.5" x14ac:dyDescent="0.25"/>
    <row r="327" ht="12.5" x14ac:dyDescent="0.25"/>
    <row r="328" ht="12.5" x14ac:dyDescent="0.25"/>
    <row r="329" ht="12.5" x14ac:dyDescent="0.25"/>
    <row r="330" ht="12.5" x14ac:dyDescent="0.25"/>
    <row r="331" ht="12.5" x14ac:dyDescent="0.25"/>
    <row r="332" ht="12.5" x14ac:dyDescent="0.25"/>
    <row r="333" ht="12.5" x14ac:dyDescent="0.25"/>
    <row r="334" ht="12.5" x14ac:dyDescent="0.25"/>
    <row r="335" ht="12.5" x14ac:dyDescent="0.25"/>
    <row r="336" ht="12.5" x14ac:dyDescent="0.25"/>
    <row r="337" ht="12.5" x14ac:dyDescent="0.25"/>
    <row r="338" ht="12.5" x14ac:dyDescent="0.25"/>
    <row r="339" ht="12.5" x14ac:dyDescent="0.25"/>
    <row r="340" ht="12.5" x14ac:dyDescent="0.25"/>
    <row r="341" ht="12.5" x14ac:dyDescent="0.25"/>
    <row r="342" ht="12.5" x14ac:dyDescent="0.25"/>
    <row r="343" ht="12.5" x14ac:dyDescent="0.25"/>
    <row r="344" ht="12.5" x14ac:dyDescent="0.25"/>
    <row r="345" ht="12.5" x14ac:dyDescent="0.25"/>
    <row r="346" ht="12.5" x14ac:dyDescent="0.25"/>
    <row r="347" ht="12.5" x14ac:dyDescent="0.25"/>
    <row r="348" ht="12.5" x14ac:dyDescent="0.25"/>
    <row r="349" ht="12.5" x14ac:dyDescent="0.25"/>
    <row r="350" ht="12.5" x14ac:dyDescent="0.25"/>
    <row r="351" ht="12.5" x14ac:dyDescent="0.25"/>
    <row r="352" ht="12.5" x14ac:dyDescent="0.25"/>
    <row r="353" ht="12.5" x14ac:dyDescent="0.25"/>
    <row r="354" ht="12.5" x14ac:dyDescent="0.25"/>
    <row r="355" ht="12.5" x14ac:dyDescent="0.25"/>
    <row r="356" ht="12.5" x14ac:dyDescent="0.25"/>
    <row r="357" ht="12.5" x14ac:dyDescent="0.25"/>
    <row r="358" ht="12.5" x14ac:dyDescent="0.25"/>
    <row r="359" ht="12.5" x14ac:dyDescent="0.25"/>
    <row r="360" ht="12.5" x14ac:dyDescent="0.25"/>
    <row r="361" ht="12.5" x14ac:dyDescent="0.25"/>
    <row r="362" ht="12.5" x14ac:dyDescent="0.25"/>
    <row r="363" ht="12.5" x14ac:dyDescent="0.25"/>
    <row r="364" ht="12.5" x14ac:dyDescent="0.25"/>
    <row r="365" ht="12.5" x14ac:dyDescent="0.25"/>
    <row r="366" ht="12.5" x14ac:dyDescent="0.25"/>
    <row r="367" ht="12.5" x14ac:dyDescent="0.25"/>
    <row r="368" ht="12.5" x14ac:dyDescent="0.25"/>
    <row r="369" ht="12.5" x14ac:dyDescent="0.25"/>
    <row r="370" ht="12.5" x14ac:dyDescent="0.25"/>
    <row r="371" ht="12.5" x14ac:dyDescent="0.25"/>
    <row r="372" ht="12.5" x14ac:dyDescent="0.25"/>
    <row r="373" ht="12.5" x14ac:dyDescent="0.25"/>
    <row r="374" ht="12.5" x14ac:dyDescent="0.25"/>
    <row r="375" ht="12.5" x14ac:dyDescent="0.25"/>
    <row r="376" ht="12.5" x14ac:dyDescent="0.25"/>
    <row r="377" ht="12.5" x14ac:dyDescent="0.25"/>
    <row r="378" ht="12.5" x14ac:dyDescent="0.25"/>
    <row r="379" ht="12.5" x14ac:dyDescent="0.25"/>
    <row r="380" ht="12.5" x14ac:dyDescent="0.25"/>
    <row r="381" ht="12.5" x14ac:dyDescent="0.25"/>
    <row r="382" ht="12.5" x14ac:dyDescent="0.25"/>
    <row r="383" ht="12.5" x14ac:dyDescent="0.25"/>
    <row r="384" ht="12.5" x14ac:dyDescent="0.25"/>
    <row r="385" ht="12.5" x14ac:dyDescent="0.25"/>
    <row r="386" ht="12.5" x14ac:dyDescent="0.25"/>
    <row r="387" ht="12.5" x14ac:dyDescent="0.25"/>
    <row r="388" ht="12.5" x14ac:dyDescent="0.25"/>
    <row r="389" ht="12.5" x14ac:dyDescent="0.25"/>
    <row r="390" ht="12.5" x14ac:dyDescent="0.25"/>
    <row r="391" ht="12.5" x14ac:dyDescent="0.25"/>
    <row r="392" ht="12.5" x14ac:dyDescent="0.25"/>
    <row r="393" ht="12.5" x14ac:dyDescent="0.25"/>
    <row r="394" ht="12.5" x14ac:dyDescent="0.25"/>
    <row r="395" ht="12.5" x14ac:dyDescent="0.25"/>
    <row r="396" ht="12.5" x14ac:dyDescent="0.25"/>
    <row r="397" ht="12.5" x14ac:dyDescent="0.25"/>
    <row r="398" ht="12.5" x14ac:dyDescent="0.25"/>
    <row r="399" ht="12.5" x14ac:dyDescent="0.25"/>
    <row r="400" ht="12.5" x14ac:dyDescent="0.25"/>
    <row r="401" ht="12.5" x14ac:dyDescent="0.25"/>
    <row r="402" ht="12.5" x14ac:dyDescent="0.25"/>
    <row r="403" ht="12.5" x14ac:dyDescent="0.25"/>
    <row r="404" ht="12.5" x14ac:dyDescent="0.25"/>
    <row r="405" ht="12.5" x14ac:dyDescent="0.25"/>
    <row r="406" ht="12.5" x14ac:dyDescent="0.25"/>
    <row r="407" ht="12.5" x14ac:dyDescent="0.25"/>
    <row r="408" ht="12.5" x14ac:dyDescent="0.25"/>
    <row r="409" ht="12.5" x14ac:dyDescent="0.25"/>
    <row r="410" ht="12.5" x14ac:dyDescent="0.25"/>
    <row r="411" ht="12.5" x14ac:dyDescent="0.25"/>
    <row r="412" ht="12.5" x14ac:dyDescent="0.25"/>
    <row r="413" ht="12.5" x14ac:dyDescent="0.25"/>
    <row r="414" ht="12.5" x14ac:dyDescent="0.25"/>
    <row r="415" ht="12.5" x14ac:dyDescent="0.25"/>
    <row r="416" ht="12.5" x14ac:dyDescent="0.25"/>
    <row r="417" ht="12.5" x14ac:dyDescent="0.25"/>
    <row r="418" ht="12.5" x14ac:dyDescent="0.25"/>
    <row r="419" ht="12.5" x14ac:dyDescent="0.25"/>
    <row r="420" ht="12.5" x14ac:dyDescent="0.25"/>
    <row r="421" ht="12.5" x14ac:dyDescent="0.25"/>
    <row r="422" ht="12.5" x14ac:dyDescent="0.25"/>
    <row r="423" ht="12.5" x14ac:dyDescent="0.25"/>
    <row r="424" ht="12.5" x14ac:dyDescent="0.25"/>
    <row r="425" ht="12.5" x14ac:dyDescent="0.25"/>
    <row r="426" ht="12.5" x14ac:dyDescent="0.25"/>
    <row r="427" ht="12.5" x14ac:dyDescent="0.25"/>
    <row r="428" ht="12.5" x14ac:dyDescent="0.25"/>
    <row r="429" ht="12.5" x14ac:dyDescent="0.25"/>
    <row r="430" ht="12.5" x14ac:dyDescent="0.25"/>
    <row r="431" ht="12.5" x14ac:dyDescent="0.25"/>
    <row r="432" ht="12.5" x14ac:dyDescent="0.25"/>
    <row r="433" ht="12.5" x14ac:dyDescent="0.25"/>
    <row r="434" ht="12.5" x14ac:dyDescent="0.25"/>
    <row r="435" ht="12.5" x14ac:dyDescent="0.25"/>
    <row r="436" ht="12.5" x14ac:dyDescent="0.25"/>
    <row r="437" ht="12.5" x14ac:dyDescent="0.25"/>
    <row r="438" ht="12.5" x14ac:dyDescent="0.25"/>
    <row r="439" ht="12.5" x14ac:dyDescent="0.25"/>
    <row r="440" ht="12.5" x14ac:dyDescent="0.25"/>
    <row r="441" ht="12.5" x14ac:dyDescent="0.25"/>
    <row r="442" ht="12.5" x14ac:dyDescent="0.25"/>
    <row r="443" ht="12.5" x14ac:dyDescent="0.25"/>
    <row r="444" ht="12.5" x14ac:dyDescent="0.25"/>
    <row r="445" ht="12.5" x14ac:dyDescent="0.25"/>
    <row r="446" ht="12.5" x14ac:dyDescent="0.25"/>
    <row r="447" ht="12.5" x14ac:dyDescent="0.25"/>
    <row r="448" ht="12.5" x14ac:dyDescent="0.25"/>
    <row r="449" ht="12.5" x14ac:dyDescent="0.25"/>
    <row r="450" ht="12.5" x14ac:dyDescent="0.25"/>
    <row r="451" ht="12.5" x14ac:dyDescent="0.25"/>
    <row r="452" ht="12.5" x14ac:dyDescent="0.25"/>
    <row r="453" ht="12.5" x14ac:dyDescent="0.25"/>
    <row r="454" ht="12.5" x14ac:dyDescent="0.25"/>
    <row r="455" ht="12.5" x14ac:dyDescent="0.25"/>
    <row r="456" ht="12.5" x14ac:dyDescent="0.25"/>
    <row r="457" ht="12.5" x14ac:dyDescent="0.25"/>
    <row r="458" ht="12.5" x14ac:dyDescent="0.25"/>
    <row r="459" ht="12.5" x14ac:dyDescent="0.25"/>
    <row r="460" ht="12.5" x14ac:dyDescent="0.25"/>
    <row r="461" ht="12.5" x14ac:dyDescent="0.25"/>
    <row r="462" ht="12.5" x14ac:dyDescent="0.25"/>
    <row r="463" ht="12.5" x14ac:dyDescent="0.25"/>
    <row r="464" ht="12.5" x14ac:dyDescent="0.25"/>
    <row r="465" ht="12.5" x14ac:dyDescent="0.25"/>
    <row r="466" ht="12.5" x14ac:dyDescent="0.25"/>
    <row r="467" ht="12.5" x14ac:dyDescent="0.25"/>
    <row r="468" ht="12.5" x14ac:dyDescent="0.25"/>
    <row r="469" ht="12.5" x14ac:dyDescent="0.25"/>
    <row r="470" ht="12.5" x14ac:dyDescent="0.25"/>
    <row r="471" ht="12.5" x14ac:dyDescent="0.25"/>
    <row r="472" ht="12.5" x14ac:dyDescent="0.25"/>
    <row r="473" ht="12.5" x14ac:dyDescent="0.25"/>
    <row r="474" ht="12.5" x14ac:dyDescent="0.25"/>
    <row r="475" ht="12.5" x14ac:dyDescent="0.25"/>
    <row r="476" ht="12.5" x14ac:dyDescent="0.25"/>
    <row r="477" ht="12.5" x14ac:dyDescent="0.25"/>
    <row r="478" ht="12.5" x14ac:dyDescent="0.25"/>
    <row r="479" ht="12.5" x14ac:dyDescent="0.25"/>
    <row r="480" ht="12.5" x14ac:dyDescent="0.25"/>
    <row r="481" ht="12.5" x14ac:dyDescent="0.25"/>
    <row r="482" ht="12.5" x14ac:dyDescent="0.25"/>
    <row r="483" ht="12.5" x14ac:dyDescent="0.25"/>
    <row r="484" ht="12.5" x14ac:dyDescent="0.25"/>
    <row r="485" ht="12.5" x14ac:dyDescent="0.25"/>
    <row r="486" ht="12.5" x14ac:dyDescent="0.25"/>
    <row r="487" ht="12.5" x14ac:dyDescent="0.25"/>
    <row r="488" ht="12.5" x14ac:dyDescent="0.25"/>
    <row r="489" ht="12.5" x14ac:dyDescent="0.25"/>
    <row r="490" ht="12.5" x14ac:dyDescent="0.25"/>
    <row r="491" ht="12.5" x14ac:dyDescent="0.25"/>
    <row r="492" ht="12.5" x14ac:dyDescent="0.25"/>
    <row r="493" ht="12.5" x14ac:dyDescent="0.25"/>
    <row r="494" ht="12.5" x14ac:dyDescent="0.25"/>
    <row r="495" ht="12.5" x14ac:dyDescent="0.25"/>
    <row r="496" ht="12.5" x14ac:dyDescent="0.25"/>
    <row r="497" ht="12.5" x14ac:dyDescent="0.25"/>
    <row r="498" ht="12.5" x14ac:dyDescent="0.25"/>
    <row r="499" ht="12.5" x14ac:dyDescent="0.25"/>
    <row r="500" ht="12.5" x14ac:dyDescent="0.25"/>
    <row r="501" ht="12.5" x14ac:dyDescent="0.25"/>
    <row r="502" ht="12.5" x14ac:dyDescent="0.25"/>
    <row r="503" ht="12.5" x14ac:dyDescent="0.25"/>
    <row r="504" ht="12.5" x14ac:dyDescent="0.25"/>
    <row r="505" ht="12.5" x14ac:dyDescent="0.25"/>
    <row r="506" ht="12.5" x14ac:dyDescent="0.25"/>
    <row r="507" ht="12.5" x14ac:dyDescent="0.25"/>
    <row r="508" ht="12.5" x14ac:dyDescent="0.25"/>
    <row r="509" ht="12.5" x14ac:dyDescent="0.25"/>
    <row r="510" ht="12.5" x14ac:dyDescent="0.25"/>
    <row r="511" ht="12.5" x14ac:dyDescent="0.25"/>
    <row r="512" ht="12.5" x14ac:dyDescent="0.25"/>
    <row r="513" ht="12.5" x14ac:dyDescent="0.25"/>
    <row r="514" ht="12.5" x14ac:dyDescent="0.25"/>
    <row r="515" ht="12.5" x14ac:dyDescent="0.25"/>
    <row r="516" ht="12.5" x14ac:dyDescent="0.25"/>
    <row r="517" ht="12.5" x14ac:dyDescent="0.25"/>
    <row r="518" ht="12.5" x14ac:dyDescent="0.25"/>
    <row r="519" ht="12.5" x14ac:dyDescent="0.25"/>
    <row r="520" ht="12.5" x14ac:dyDescent="0.25"/>
    <row r="521" ht="12.5" x14ac:dyDescent="0.25"/>
    <row r="522" ht="12.5" x14ac:dyDescent="0.25"/>
    <row r="523" ht="12.5" x14ac:dyDescent="0.25"/>
    <row r="524" ht="12.5" x14ac:dyDescent="0.25"/>
    <row r="525" ht="12.5" x14ac:dyDescent="0.25"/>
    <row r="526" ht="12.5" x14ac:dyDescent="0.25"/>
    <row r="527" ht="12.5" x14ac:dyDescent="0.25"/>
    <row r="528" ht="12.5" x14ac:dyDescent="0.25"/>
    <row r="529" ht="12.5" x14ac:dyDescent="0.25"/>
    <row r="530" ht="12.5" x14ac:dyDescent="0.25"/>
    <row r="531" ht="12.5" x14ac:dyDescent="0.25"/>
    <row r="532" ht="12.5" x14ac:dyDescent="0.25"/>
    <row r="533" ht="12.5" x14ac:dyDescent="0.25"/>
    <row r="534" ht="12.5" x14ac:dyDescent="0.25"/>
    <row r="535" ht="12.5" x14ac:dyDescent="0.25"/>
    <row r="536" ht="12.5" x14ac:dyDescent="0.25"/>
    <row r="537" ht="12.5" x14ac:dyDescent="0.25"/>
    <row r="538" ht="12.5" x14ac:dyDescent="0.25"/>
    <row r="539" ht="12.5" x14ac:dyDescent="0.25"/>
    <row r="540" ht="12.5" x14ac:dyDescent="0.25"/>
    <row r="541" ht="12.5" x14ac:dyDescent="0.25"/>
    <row r="542" ht="12.5" x14ac:dyDescent="0.25"/>
    <row r="543" ht="12.5" x14ac:dyDescent="0.25"/>
    <row r="544" ht="12.5" x14ac:dyDescent="0.25"/>
    <row r="545" ht="12.5" x14ac:dyDescent="0.25"/>
    <row r="546" ht="12.5" x14ac:dyDescent="0.25"/>
    <row r="547" ht="12.5" x14ac:dyDescent="0.25"/>
    <row r="548" ht="12.5" x14ac:dyDescent="0.25"/>
    <row r="549" ht="12.5" x14ac:dyDescent="0.25"/>
    <row r="550" ht="12.5" x14ac:dyDescent="0.25"/>
    <row r="551" ht="12.5" x14ac:dyDescent="0.25"/>
    <row r="552" ht="12.5" x14ac:dyDescent="0.25"/>
    <row r="553" ht="12.5" x14ac:dyDescent="0.25"/>
    <row r="554" ht="12.5" x14ac:dyDescent="0.25"/>
    <row r="555" ht="12.5" x14ac:dyDescent="0.25"/>
    <row r="556" ht="12.5" x14ac:dyDescent="0.25"/>
    <row r="557" ht="12.5" x14ac:dyDescent="0.25"/>
    <row r="558" ht="12.5" x14ac:dyDescent="0.25"/>
    <row r="559" ht="12.5" x14ac:dyDescent="0.25"/>
    <row r="560" ht="12.5" x14ac:dyDescent="0.25"/>
    <row r="561" ht="12.5" x14ac:dyDescent="0.25"/>
    <row r="562" ht="12.5" x14ac:dyDescent="0.25"/>
    <row r="563" ht="12.5" x14ac:dyDescent="0.25"/>
    <row r="564" ht="12.5" x14ac:dyDescent="0.25"/>
    <row r="565" ht="12.5" x14ac:dyDescent="0.25"/>
    <row r="566" ht="12.5" x14ac:dyDescent="0.25"/>
    <row r="567" ht="12.5" x14ac:dyDescent="0.25"/>
    <row r="568" ht="12.5" x14ac:dyDescent="0.25"/>
    <row r="569" ht="12.5" x14ac:dyDescent="0.25"/>
    <row r="570" ht="12.5" x14ac:dyDescent="0.25"/>
    <row r="571" ht="12.5" x14ac:dyDescent="0.25"/>
    <row r="572" ht="12.5" x14ac:dyDescent="0.25"/>
    <row r="573" ht="12.5" x14ac:dyDescent="0.25"/>
    <row r="574" ht="12.5" x14ac:dyDescent="0.25"/>
    <row r="575" ht="12.5" x14ac:dyDescent="0.25"/>
    <row r="576" ht="12.5" x14ac:dyDescent="0.25"/>
    <row r="577" ht="12.5" x14ac:dyDescent="0.25"/>
    <row r="578" ht="12.5" x14ac:dyDescent="0.25"/>
    <row r="579" ht="12.5" x14ac:dyDescent="0.25"/>
    <row r="580" ht="12.5" x14ac:dyDescent="0.25"/>
    <row r="581" ht="12.5" x14ac:dyDescent="0.25"/>
    <row r="582" ht="12.5" x14ac:dyDescent="0.25"/>
    <row r="583" ht="12.5" x14ac:dyDescent="0.25"/>
    <row r="584" ht="12.5" x14ac:dyDescent="0.25"/>
    <row r="585" ht="12.5" x14ac:dyDescent="0.25"/>
    <row r="586" ht="12.5" x14ac:dyDescent="0.25"/>
    <row r="587" ht="12.5" x14ac:dyDescent="0.25"/>
    <row r="588" ht="12.5" x14ac:dyDescent="0.25"/>
    <row r="589" ht="12.5" x14ac:dyDescent="0.25"/>
    <row r="590" ht="12.5" x14ac:dyDescent="0.25"/>
    <row r="591" ht="12.5" x14ac:dyDescent="0.25"/>
    <row r="592" ht="12.5" x14ac:dyDescent="0.25"/>
    <row r="593" ht="12.5" x14ac:dyDescent="0.25"/>
    <row r="594" ht="12.5" x14ac:dyDescent="0.25"/>
    <row r="595" ht="12.5" x14ac:dyDescent="0.25"/>
    <row r="596" ht="12.5" x14ac:dyDescent="0.25"/>
    <row r="597" ht="12.5" x14ac:dyDescent="0.25"/>
    <row r="598" ht="12.5" x14ac:dyDescent="0.25"/>
    <row r="599" ht="12.5" x14ac:dyDescent="0.25"/>
    <row r="600" ht="12.5" x14ac:dyDescent="0.25"/>
    <row r="601" ht="12.5" x14ac:dyDescent="0.25"/>
    <row r="602" ht="12.5" x14ac:dyDescent="0.25"/>
    <row r="603" ht="12.5" x14ac:dyDescent="0.25"/>
    <row r="604" ht="12.5" x14ac:dyDescent="0.25"/>
    <row r="605" ht="12.5" x14ac:dyDescent="0.25"/>
    <row r="606" ht="12.5" x14ac:dyDescent="0.25"/>
    <row r="607" ht="12.5" x14ac:dyDescent="0.25"/>
    <row r="608" ht="12.5" x14ac:dyDescent="0.25"/>
    <row r="609" ht="12.5" x14ac:dyDescent="0.25"/>
    <row r="610" ht="12.5" x14ac:dyDescent="0.25"/>
    <row r="611" ht="12.5" x14ac:dyDescent="0.25"/>
    <row r="612" ht="12.5" x14ac:dyDescent="0.25"/>
    <row r="613" ht="12.5" x14ac:dyDescent="0.25"/>
    <row r="614" ht="12.5" x14ac:dyDescent="0.25"/>
    <row r="615" ht="12.5" x14ac:dyDescent="0.25"/>
    <row r="616" ht="12.5" x14ac:dyDescent="0.25"/>
    <row r="617" ht="12.5" x14ac:dyDescent="0.25"/>
    <row r="618" ht="12.5" x14ac:dyDescent="0.25"/>
    <row r="619" ht="12.5" x14ac:dyDescent="0.25"/>
    <row r="620" ht="12.5" x14ac:dyDescent="0.25"/>
    <row r="621" ht="12.5" x14ac:dyDescent="0.25"/>
    <row r="622" ht="12.5" x14ac:dyDescent="0.25"/>
    <row r="623" ht="12.5" x14ac:dyDescent="0.25"/>
    <row r="624" ht="12.5" x14ac:dyDescent="0.25"/>
    <row r="625" ht="12.5" x14ac:dyDescent="0.25"/>
    <row r="626" ht="12.5" x14ac:dyDescent="0.25"/>
    <row r="627" ht="12.5" x14ac:dyDescent="0.25"/>
    <row r="628" ht="12.5" x14ac:dyDescent="0.25"/>
    <row r="629" ht="12.5" x14ac:dyDescent="0.25"/>
    <row r="630" ht="12.5" x14ac:dyDescent="0.25"/>
    <row r="631" ht="12.5" x14ac:dyDescent="0.25"/>
    <row r="632" ht="12.5" x14ac:dyDescent="0.25"/>
    <row r="633" ht="12.5" x14ac:dyDescent="0.25"/>
    <row r="634" ht="12.5" x14ac:dyDescent="0.25"/>
    <row r="635" ht="12.5" x14ac:dyDescent="0.25"/>
    <row r="636" ht="12.5" x14ac:dyDescent="0.25"/>
    <row r="637" ht="12.5" x14ac:dyDescent="0.25"/>
    <row r="638" ht="12.5" x14ac:dyDescent="0.25"/>
    <row r="639" ht="12.5" x14ac:dyDescent="0.25"/>
    <row r="640" ht="12.5" x14ac:dyDescent="0.25"/>
    <row r="641" ht="12.5" x14ac:dyDescent="0.25"/>
    <row r="642" ht="12.5" x14ac:dyDescent="0.25"/>
    <row r="643" ht="12.5" x14ac:dyDescent="0.25"/>
    <row r="644" ht="12.5" x14ac:dyDescent="0.25"/>
    <row r="645" ht="12.5" x14ac:dyDescent="0.25"/>
    <row r="646" ht="12.5" x14ac:dyDescent="0.25"/>
    <row r="647" ht="12.5" x14ac:dyDescent="0.25"/>
    <row r="648" ht="12.5" x14ac:dyDescent="0.25"/>
    <row r="649" ht="12.5" x14ac:dyDescent="0.25"/>
    <row r="650" ht="12.5" x14ac:dyDescent="0.25"/>
    <row r="651" ht="12.5" x14ac:dyDescent="0.25"/>
    <row r="652" ht="12.5" x14ac:dyDescent="0.25"/>
    <row r="653" ht="12.5" x14ac:dyDescent="0.25"/>
    <row r="654" ht="12.5" x14ac:dyDescent="0.25"/>
    <row r="655" ht="12.5" x14ac:dyDescent="0.25"/>
    <row r="656" ht="12.5" x14ac:dyDescent="0.25"/>
    <row r="657" ht="12.5" x14ac:dyDescent="0.25"/>
    <row r="658" ht="12.5" x14ac:dyDescent="0.25"/>
    <row r="659" ht="12.5" x14ac:dyDescent="0.25"/>
    <row r="660" ht="12.5" x14ac:dyDescent="0.25"/>
    <row r="661" ht="12.5" x14ac:dyDescent="0.25"/>
    <row r="662" ht="12.5" x14ac:dyDescent="0.25"/>
    <row r="663" ht="12.5" x14ac:dyDescent="0.25"/>
    <row r="664" ht="12.5" x14ac:dyDescent="0.25"/>
    <row r="665" ht="12.5" x14ac:dyDescent="0.25"/>
    <row r="666" ht="12.5" x14ac:dyDescent="0.25"/>
    <row r="667" ht="12.5" x14ac:dyDescent="0.25"/>
    <row r="668" ht="12.5" x14ac:dyDescent="0.25"/>
    <row r="669" ht="12.5" x14ac:dyDescent="0.25"/>
    <row r="670" ht="12.5" x14ac:dyDescent="0.25"/>
    <row r="671" ht="12.5" x14ac:dyDescent="0.25"/>
    <row r="672" ht="12.5" x14ac:dyDescent="0.25"/>
    <row r="673" ht="12.5" x14ac:dyDescent="0.25"/>
    <row r="674" ht="12.5" x14ac:dyDescent="0.25"/>
    <row r="675" ht="12.5" x14ac:dyDescent="0.25"/>
    <row r="676" ht="12.5" x14ac:dyDescent="0.25"/>
    <row r="677" ht="12.5" x14ac:dyDescent="0.25"/>
    <row r="678" ht="12.5" x14ac:dyDescent="0.25"/>
    <row r="679" ht="12.5" x14ac:dyDescent="0.25"/>
    <row r="680" ht="12.5" x14ac:dyDescent="0.25"/>
    <row r="681" ht="12.5" x14ac:dyDescent="0.25"/>
    <row r="682" ht="12.5" x14ac:dyDescent="0.25"/>
    <row r="683" ht="12.5" x14ac:dyDescent="0.25"/>
    <row r="684" ht="12.5" x14ac:dyDescent="0.25"/>
    <row r="685" ht="12.5" x14ac:dyDescent="0.25"/>
    <row r="686" ht="12.5" x14ac:dyDescent="0.25"/>
    <row r="687" ht="12.5" x14ac:dyDescent="0.25"/>
    <row r="688" ht="12.5" x14ac:dyDescent="0.25"/>
    <row r="689" ht="12.5" x14ac:dyDescent="0.25"/>
    <row r="690" ht="12.5" x14ac:dyDescent="0.25"/>
    <row r="691" ht="12.5" x14ac:dyDescent="0.25"/>
    <row r="692" ht="12.5" x14ac:dyDescent="0.25"/>
    <row r="693" ht="12.5" x14ac:dyDescent="0.25"/>
    <row r="694" ht="12.5" x14ac:dyDescent="0.25"/>
    <row r="695" ht="12.5" x14ac:dyDescent="0.25"/>
    <row r="696" ht="12.5" x14ac:dyDescent="0.25"/>
    <row r="697" ht="12.5" x14ac:dyDescent="0.25"/>
    <row r="698" ht="12.5" x14ac:dyDescent="0.25"/>
    <row r="699" ht="12.5" x14ac:dyDescent="0.25"/>
    <row r="700" ht="12.5" x14ac:dyDescent="0.25"/>
    <row r="701" ht="12.5" x14ac:dyDescent="0.25"/>
    <row r="702" ht="12.5" x14ac:dyDescent="0.25"/>
    <row r="703" ht="12.5" x14ac:dyDescent="0.25"/>
    <row r="704" ht="12.5" x14ac:dyDescent="0.25"/>
    <row r="705" ht="12.5" x14ac:dyDescent="0.25"/>
    <row r="706" ht="12.5" x14ac:dyDescent="0.25"/>
    <row r="707" ht="12.5" x14ac:dyDescent="0.25"/>
    <row r="708" ht="12.5" x14ac:dyDescent="0.25"/>
    <row r="709" ht="12.5" x14ac:dyDescent="0.25"/>
    <row r="710" ht="12.5" x14ac:dyDescent="0.25"/>
    <row r="711" ht="12.5" x14ac:dyDescent="0.25"/>
    <row r="712" ht="12.5" x14ac:dyDescent="0.25"/>
    <row r="713" ht="12.5" x14ac:dyDescent="0.25"/>
    <row r="714" ht="12.5" x14ac:dyDescent="0.25"/>
    <row r="715" ht="12.5" x14ac:dyDescent="0.25"/>
    <row r="716" ht="12.5" x14ac:dyDescent="0.25"/>
    <row r="717" ht="12.5" x14ac:dyDescent="0.25"/>
    <row r="718" ht="12.5" x14ac:dyDescent="0.25"/>
    <row r="719" ht="12.5" x14ac:dyDescent="0.25"/>
    <row r="720" ht="12.5" x14ac:dyDescent="0.25"/>
    <row r="721" ht="12.5" x14ac:dyDescent="0.25"/>
    <row r="722" ht="12.5" x14ac:dyDescent="0.25"/>
    <row r="723" ht="12.5" x14ac:dyDescent="0.25"/>
    <row r="724" ht="12.5" x14ac:dyDescent="0.25"/>
    <row r="725" ht="12.5" x14ac:dyDescent="0.25"/>
    <row r="726" ht="12.5" x14ac:dyDescent="0.25"/>
    <row r="727" ht="12.5" x14ac:dyDescent="0.25"/>
    <row r="728" ht="12.5" x14ac:dyDescent="0.25"/>
    <row r="729" ht="12.5" x14ac:dyDescent="0.25"/>
    <row r="730" ht="12.5" x14ac:dyDescent="0.25"/>
    <row r="731" ht="12.5" x14ac:dyDescent="0.25"/>
    <row r="732" ht="12.5" x14ac:dyDescent="0.25"/>
    <row r="733" ht="12.5" x14ac:dyDescent="0.25"/>
    <row r="734" ht="12.5" x14ac:dyDescent="0.25"/>
    <row r="735" ht="12.5" x14ac:dyDescent="0.25"/>
    <row r="736" ht="12.5" x14ac:dyDescent="0.25"/>
    <row r="737" ht="12.5" x14ac:dyDescent="0.25"/>
    <row r="738" ht="12.5" x14ac:dyDescent="0.25"/>
    <row r="739" ht="12.5" x14ac:dyDescent="0.25"/>
    <row r="740" ht="12.5" x14ac:dyDescent="0.25"/>
    <row r="741" ht="12.5" x14ac:dyDescent="0.25"/>
    <row r="742" ht="12.5" x14ac:dyDescent="0.25"/>
    <row r="743" ht="12.5" x14ac:dyDescent="0.25"/>
    <row r="744" ht="12.5" x14ac:dyDescent="0.25"/>
    <row r="745" ht="12.5" x14ac:dyDescent="0.25"/>
    <row r="746" ht="12.5" x14ac:dyDescent="0.25"/>
    <row r="747" ht="12.5" x14ac:dyDescent="0.25"/>
    <row r="748" ht="12.5" x14ac:dyDescent="0.25"/>
    <row r="749" ht="12.5" x14ac:dyDescent="0.25"/>
    <row r="750" ht="12.5" x14ac:dyDescent="0.25"/>
    <row r="751" ht="12.5" x14ac:dyDescent="0.25"/>
    <row r="752" ht="12.5" x14ac:dyDescent="0.25"/>
    <row r="753" ht="12.5" x14ac:dyDescent="0.25"/>
    <row r="754" ht="12.5" x14ac:dyDescent="0.25"/>
    <row r="755" ht="12.5" x14ac:dyDescent="0.25"/>
    <row r="756" ht="12.5" x14ac:dyDescent="0.25"/>
    <row r="757" ht="12.5" x14ac:dyDescent="0.25"/>
    <row r="758" ht="12.5" x14ac:dyDescent="0.25"/>
    <row r="759" ht="12.5" x14ac:dyDescent="0.25"/>
    <row r="760" ht="12.5" x14ac:dyDescent="0.25"/>
    <row r="761" ht="12.5" x14ac:dyDescent="0.25"/>
    <row r="762" ht="12.5" x14ac:dyDescent="0.25"/>
    <row r="763" ht="12.5" x14ac:dyDescent="0.25"/>
    <row r="764" ht="12.5" x14ac:dyDescent="0.25"/>
    <row r="765" ht="12.5" x14ac:dyDescent="0.25"/>
    <row r="766" ht="12.5" x14ac:dyDescent="0.25"/>
    <row r="767" ht="12.5" x14ac:dyDescent="0.25"/>
    <row r="768" ht="12.5" x14ac:dyDescent="0.25"/>
    <row r="769" ht="12.5" x14ac:dyDescent="0.25"/>
    <row r="770" ht="12.5" x14ac:dyDescent="0.25"/>
    <row r="771" ht="12.5" x14ac:dyDescent="0.25"/>
    <row r="772" ht="12.5" x14ac:dyDescent="0.25"/>
    <row r="773" ht="12.5" x14ac:dyDescent="0.25"/>
    <row r="774" ht="12.5" x14ac:dyDescent="0.25"/>
    <row r="775" ht="12.5" x14ac:dyDescent="0.25"/>
    <row r="776" ht="12.5" x14ac:dyDescent="0.25"/>
    <row r="777" ht="12.5" x14ac:dyDescent="0.25"/>
    <row r="778" ht="12.5" x14ac:dyDescent="0.25"/>
    <row r="779" ht="12.5" x14ac:dyDescent="0.25"/>
    <row r="780" ht="12.5" x14ac:dyDescent="0.25"/>
    <row r="781" ht="12.5" x14ac:dyDescent="0.25"/>
    <row r="782" ht="12.5" x14ac:dyDescent="0.25"/>
    <row r="783" ht="12.5" x14ac:dyDescent="0.25"/>
    <row r="784" ht="12.5" x14ac:dyDescent="0.25"/>
    <row r="785" ht="12.5" x14ac:dyDescent="0.25"/>
    <row r="786" ht="12.5" x14ac:dyDescent="0.25"/>
    <row r="787" ht="12.5" x14ac:dyDescent="0.25"/>
    <row r="788" ht="12.5" x14ac:dyDescent="0.25"/>
    <row r="789" ht="12.5" x14ac:dyDescent="0.25"/>
    <row r="790" ht="12.5" x14ac:dyDescent="0.25"/>
    <row r="791" ht="12.5" x14ac:dyDescent="0.25"/>
    <row r="792" ht="12.5" x14ac:dyDescent="0.25"/>
    <row r="793" ht="12.5" x14ac:dyDescent="0.25"/>
    <row r="794" ht="12.5" x14ac:dyDescent="0.25"/>
    <row r="795" ht="12.5" x14ac:dyDescent="0.25"/>
    <row r="796" ht="12.5" x14ac:dyDescent="0.25"/>
    <row r="797" ht="12.5" x14ac:dyDescent="0.25"/>
    <row r="798" ht="12.5" x14ac:dyDescent="0.25"/>
    <row r="799" ht="12.5" x14ac:dyDescent="0.25"/>
    <row r="800" ht="12.5" x14ac:dyDescent="0.25"/>
    <row r="801" ht="12.5" x14ac:dyDescent="0.25"/>
    <row r="802" ht="12.5" x14ac:dyDescent="0.25"/>
    <row r="803" ht="12.5" x14ac:dyDescent="0.25"/>
    <row r="804" ht="12.5" x14ac:dyDescent="0.25"/>
    <row r="805" ht="12.5" x14ac:dyDescent="0.25"/>
    <row r="806" ht="12.5" x14ac:dyDescent="0.25"/>
    <row r="807" ht="12.5" x14ac:dyDescent="0.25"/>
    <row r="808" ht="12.5" x14ac:dyDescent="0.25"/>
    <row r="809" ht="12.5" x14ac:dyDescent="0.25"/>
    <row r="810" ht="12.5" x14ac:dyDescent="0.25"/>
    <row r="811" ht="12.5" x14ac:dyDescent="0.25"/>
    <row r="812" ht="12.5" x14ac:dyDescent="0.25"/>
    <row r="813" ht="12.5" x14ac:dyDescent="0.25"/>
    <row r="814" ht="12.5" x14ac:dyDescent="0.25"/>
    <row r="815" ht="12.5" x14ac:dyDescent="0.25"/>
    <row r="816" ht="12.5" x14ac:dyDescent="0.25"/>
    <row r="817" ht="12.5" x14ac:dyDescent="0.25"/>
    <row r="818" ht="12.5" x14ac:dyDescent="0.25"/>
    <row r="819" ht="12.5" x14ac:dyDescent="0.25"/>
    <row r="820" ht="12.5" x14ac:dyDescent="0.25"/>
    <row r="821" ht="12.5" x14ac:dyDescent="0.25"/>
    <row r="822" ht="12.5" x14ac:dyDescent="0.25"/>
    <row r="823" ht="12.5" x14ac:dyDescent="0.25"/>
    <row r="824" ht="12.5" x14ac:dyDescent="0.25"/>
    <row r="825" ht="12.5" x14ac:dyDescent="0.25"/>
    <row r="826" ht="12.5" x14ac:dyDescent="0.25"/>
    <row r="827" ht="12.5" x14ac:dyDescent="0.25"/>
    <row r="828" ht="12.5" x14ac:dyDescent="0.25"/>
    <row r="829" ht="12.5" x14ac:dyDescent="0.25"/>
    <row r="830" ht="12.5" x14ac:dyDescent="0.25"/>
    <row r="831" ht="12.5" x14ac:dyDescent="0.25"/>
    <row r="832" ht="12.5" x14ac:dyDescent="0.25"/>
    <row r="833" ht="12.5" x14ac:dyDescent="0.25"/>
    <row r="834" ht="12.5" x14ac:dyDescent="0.25"/>
    <row r="835" ht="12.5" x14ac:dyDescent="0.25"/>
    <row r="836" ht="12.5" x14ac:dyDescent="0.25"/>
    <row r="837" ht="12.5" x14ac:dyDescent="0.25"/>
    <row r="838" ht="12.5" x14ac:dyDescent="0.25"/>
    <row r="839" ht="12.5" x14ac:dyDescent="0.25"/>
    <row r="840" ht="12.5" x14ac:dyDescent="0.25"/>
    <row r="841" ht="12.5" x14ac:dyDescent="0.25"/>
    <row r="842" ht="12.5" x14ac:dyDescent="0.25"/>
    <row r="843" ht="12.5" x14ac:dyDescent="0.25"/>
    <row r="844" ht="12.5" x14ac:dyDescent="0.25"/>
    <row r="845" ht="12.5" x14ac:dyDescent="0.25"/>
    <row r="846" ht="12.5" x14ac:dyDescent="0.25"/>
    <row r="847" ht="12.5" x14ac:dyDescent="0.25"/>
    <row r="848" ht="12.5" x14ac:dyDescent="0.25"/>
    <row r="849" ht="12.5" x14ac:dyDescent="0.25"/>
    <row r="850" ht="12.5" x14ac:dyDescent="0.25"/>
    <row r="851" ht="12.5" x14ac:dyDescent="0.25"/>
    <row r="852" ht="12.5" x14ac:dyDescent="0.25"/>
    <row r="853" ht="12.5" x14ac:dyDescent="0.25"/>
    <row r="854" ht="12.5" x14ac:dyDescent="0.25"/>
    <row r="855" ht="12.5" x14ac:dyDescent="0.25"/>
    <row r="856" ht="12.5" x14ac:dyDescent="0.25"/>
    <row r="857" ht="12.5" x14ac:dyDescent="0.25"/>
    <row r="858" ht="12.5" x14ac:dyDescent="0.25"/>
    <row r="859" ht="12.5" x14ac:dyDescent="0.25"/>
    <row r="860" ht="12.5" x14ac:dyDescent="0.25"/>
    <row r="861" ht="12.5" x14ac:dyDescent="0.25"/>
    <row r="862" ht="12.5" x14ac:dyDescent="0.25"/>
    <row r="863" ht="12.5" x14ac:dyDescent="0.25"/>
    <row r="864" ht="12.5" x14ac:dyDescent="0.25"/>
    <row r="865" ht="12.5" x14ac:dyDescent="0.25"/>
    <row r="866" ht="12.5" x14ac:dyDescent="0.25"/>
    <row r="867" ht="12.5" x14ac:dyDescent="0.25"/>
    <row r="868" ht="12.5" x14ac:dyDescent="0.25"/>
    <row r="869" ht="12.5" x14ac:dyDescent="0.25"/>
    <row r="870" ht="12.5" x14ac:dyDescent="0.25"/>
    <row r="871" ht="12.5" x14ac:dyDescent="0.25"/>
    <row r="872" ht="12.5" x14ac:dyDescent="0.25"/>
    <row r="873" ht="12.5" x14ac:dyDescent="0.25"/>
    <row r="874" ht="12.5" x14ac:dyDescent="0.25"/>
    <row r="875" ht="12.5" x14ac:dyDescent="0.25"/>
    <row r="876" ht="12.5" x14ac:dyDescent="0.25"/>
    <row r="877" ht="12.5" x14ac:dyDescent="0.25"/>
    <row r="878" ht="12.5" x14ac:dyDescent="0.25"/>
    <row r="879" ht="12.5" x14ac:dyDescent="0.25"/>
    <row r="880" ht="12.5" x14ac:dyDescent="0.25"/>
    <row r="881" ht="12.5" x14ac:dyDescent="0.25"/>
    <row r="882" ht="12.5" x14ac:dyDescent="0.25"/>
    <row r="883" ht="12.5" x14ac:dyDescent="0.25"/>
    <row r="884" ht="12.5" x14ac:dyDescent="0.25"/>
    <row r="885" ht="12.5" x14ac:dyDescent="0.25"/>
    <row r="886" ht="12.5" x14ac:dyDescent="0.25"/>
    <row r="887" ht="12.5" x14ac:dyDescent="0.25"/>
    <row r="888" ht="12.5" x14ac:dyDescent="0.25"/>
    <row r="889" ht="12.5" x14ac:dyDescent="0.25"/>
    <row r="890" ht="12.5" x14ac:dyDescent="0.25"/>
    <row r="891" ht="12.5" x14ac:dyDescent="0.25"/>
    <row r="892" ht="12.5" x14ac:dyDescent="0.25"/>
    <row r="893" ht="12.5" x14ac:dyDescent="0.25"/>
    <row r="894" ht="12.5" x14ac:dyDescent="0.25"/>
    <row r="895" ht="12.5" x14ac:dyDescent="0.25"/>
    <row r="896" ht="12.5" x14ac:dyDescent="0.25"/>
    <row r="897" ht="12.5" x14ac:dyDescent="0.25"/>
    <row r="898" ht="12.5" x14ac:dyDescent="0.25"/>
    <row r="899" ht="12.5" x14ac:dyDescent="0.25"/>
    <row r="900" ht="12.5" x14ac:dyDescent="0.25"/>
    <row r="901" ht="12.5" x14ac:dyDescent="0.25"/>
    <row r="902" ht="12.5" x14ac:dyDescent="0.25"/>
    <row r="903" ht="12.5" x14ac:dyDescent="0.25"/>
    <row r="904" ht="12.5" x14ac:dyDescent="0.25"/>
    <row r="905" ht="12.5" x14ac:dyDescent="0.25"/>
    <row r="906" ht="12.5" x14ac:dyDescent="0.25"/>
    <row r="907" ht="12.5" x14ac:dyDescent="0.25"/>
    <row r="908" ht="12.5" x14ac:dyDescent="0.25"/>
    <row r="909" ht="12.5" x14ac:dyDescent="0.25"/>
    <row r="910" ht="12.5" x14ac:dyDescent="0.25"/>
    <row r="911" ht="12.5" x14ac:dyDescent="0.25"/>
    <row r="912" ht="12.5" x14ac:dyDescent="0.25"/>
    <row r="913" ht="12.5" x14ac:dyDescent="0.25"/>
    <row r="914" ht="12.5" x14ac:dyDescent="0.25"/>
    <row r="915" ht="12.5" x14ac:dyDescent="0.25"/>
    <row r="916" ht="12.5" x14ac:dyDescent="0.25"/>
    <row r="917" ht="12.5" x14ac:dyDescent="0.25"/>
    <row r="918" ht="12.5" x14ac:dyDescent="0.25"/>
    <row r="919" ht="12.5" x14ac:dyDescent="0.25"/>
    <row r="920" ht="12.5" x14ac:dyDescent="0.25"/>
    <row r="921" ht="12.5" x14ac:dyDescent="0.25"/>
    <row r="922" ht="12.5" x14ac:dyDescent="0.25"/>
    <row r="923" ht="12.5" x14ac:dyDescent="0.25"/>
    <row r="924" ht="12.5" x14ac:dyDescent="0.25"/>
    <row r="925" ht="12.5" x14ac:dyDescent="0.25"/>
    <row r="926" ht="12.5" x14ac:dyDescent="0.25"/>
    <row r="927" ht="12.5" x14ac:dyDescent="0.25"/>
    <row r="928" ht="12.5" x14ac:dyDescent="0.25"/>
    <row r="929" ht="12.5" x14ac:dyDescent="0.25"/>
    <row r="930" ht="12.5" x14ac:dyDescent="0.25"/>
    <row r="931" ht="12.5" x14ac:dyDescent="0.25"/>
    <row r="932" ht="12.5" x14ac:dyDescent="0.25"/>
    <row r="933" ht="12.5" x14ac:dyDescent="0.25"/>
    <row r="934" ht="12.5" x14ac:dyDescent="0.25"/>
    <row r="935" ht="12.5" x14ac:dyDescent="0.25"/>
    <row r="936" ht="12.5" x14ac:dyDescent="0.25"/>
    <row r="937" ht="12.5" x14ac:dyDescent="0.25"/>
    <row r="938" ht="12.5" x14ac:dyDescent="0.25"/>
    <row r="939" ht="12.5" x14ac:dyDescent="0.25"/>
    <row r="940" ht="12.5" x14ac:dyDescent="0.25"/>
    <row r="941" ht="12.5" x14ac:dyDescent="0.25"/>
    <row r="942" ht="12.5" x14ac:dyDescent="0.25"/>
    <row r="943" ht="12.5" x14ac:dyDescent="0.25"/>
    <row r="944" ht="12.5" x14ac:dyDescent="0.25"/>
    <row r="945" ht="12.5" x14ac:dyDescent="0.25"/>
    <row r="946" ht="12.5" x14ac:dyDescent="0.25"/>
    <row r="947" ht="12.5" x14ac:dyDescent="0.25"/>
    <row r="948" ht="12.5" x14ac:dyDescent="0.25"/>
    <row r="949" ht="12.5" x14ac:dyDescent="0.25"/>
    <row r="950" ht="12.5" x14ac:dyDescent="0.25"/>
    <row r="951" ht="12.5" x14ac:dyDescent="0.25"/>
    <row r="952" ht="12.5" x14ac:dyDescent="0.25"/>
    <row r="953" ht="12.5" x14ac:dyDescent="0.25"/>
    <row r="954" ht="12.5" x14ac:dyDescent="0.25"/>
    <row r="955" ht="12.5" x14ac:dyDescent="0.25"/>
    <row r="956" ht="12.5" x14ac:dyDescent="0.25"/>
    <row r="957" ht="12.5" x14ac:dyDescent="0.25"/>
    <row r="958" ht="12.5" x14ac:dyDescent="0.25"/>
    <row r="959" ht="12.5" x14ac:dyDescent="0.25"/>
    <row r="960" ht="12.5" x14ac:dyDescent="0.25"/>
    <row r="961" ht="12.5" x14ac:dyDescent="0.25"/>
    <row r="962" ht="12.5" x14ac:dyDescent="0.25"/>
    <row r="963" ht="12.5" x14ac:dyDescent="0.25"/>
    <row r="964" ht="12.5" x14ac:dyDescent="0.25"/>
    <row r="965" ht="12.5" x14ac:dyDescent="0.25"/>
    <row r="966" ht="12.5" x14ac:dyDescent="0.25"/>
    <row r="967" ht="12.5" x14ac:dyDescent="0.25"/>
    <row r="968" ht="12.5" x14ac:dyDescent="0.25"/>
    <row r="969" ht="12.5" x14ac:dyDescent="0.25"/>
    <row r="970" ht="12.5" x14ac:dyDescent="0.25"/>
    <row r="971" ht="12.5" x14ac:dyDescent="0.25"/>
    <row r="972" ht="12.5" x14ac:dyDescent="0.25"/>
    <row r="973" ht="12.5" x14ac:dyDescent="0.25"/>
    <row r="974" ht="12.5" x14ac:dyDescent="0.25"/>
    <row r="975" ht="12.5" x14ac:dyDescent="0.25"/>
    <row r="976" ht="12.5" x14ac:dyDescent="0.25"/>
    <row r="977" ht="12.5" x14ac:dyDescent="0.25"/>
    <row r="978" ht="12.5" x14ac:dyDescent="0.25"/>
    <row r="979" ht="12.5" x14ac:dyDescent="0.25"/>
    <row r="980" ht="12.5" x14ac:dyDescent="0.25"/>
    <row r="981" ht="12.5" x14ac:dyDescent="0.25"/>
    <row r="982" ht="12.5" x14ac:dyDescent="0.25"/>
    <row r="983" ht="12.5" x14ac:dyDescent="0.25"/>
    <row r="984" ht="12.5" x14ac:dyDescent="0.25"/>
    <row r="985" ht="12.5" x14ac:dyDescent="0.25"/>
    <row r="986" ht="12.5" x14ac:dyDescent="0.25"/>
    <row r="987" ht="12.5" x14ac:dyDescent="0.25"/>
    <row r="988" ht="12.5" x14ac:dyDescent="0.25"/>
    <row r="989" ht="12.5" x14ac:dyDescent="0.25"/>
    <row r="990" ht="12.5" x14ac:dyDescent="0.25"/>
  </sheetData>
  <mergeCells count="4">
    <mergeCell ref="H3:AD4"/>
    <mergeCell ref="B30:AQ30"/>
    <mergeCell ref="H59:AD59"/>
    <mergeCell ref="H115:AE115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CFFDE-0E85-467F-9D43-C6AEC532A3EE}">
  <dimension ref="A1:BD990"/>
  <sheetViews>
    <sheetView zoomScale="60" zoomScaleNormal="60" workbookViewId="0">
      <selection activeCell="BL8" sqref="BL8"/>
    </sheetView>
  </sheetViews>
  <sheetFormatPr defaultColWidth="14.453125" defaultRowHeight="15.75" customHeight="1" x14ac:dyDescent="0.25"/>
  <cols>
    <col min="1" max="1" width="3.54296875" style="40" customWidth="1"/>
    <col min="2" max="43" width="3.453125" style="40" customWidth="1"/>
    <col min="44" max="45" width="14.453125" style="40"/>
    <col min="46" max="46" width="29" style="40" customWidth="1"/>
    <col min="47" max="47" width="15.453125" style="40" customWidth="1"/>
    <col min="48" max="16384" width="14.453125" style="40"/>
  </cols>
  <sheetData>
    <row r="1" spans="1:56" ht="15.75" customHeight="1" thickBot="1" x14ac:dyDescent="0.3"/>
    <row r="2" spans="1:56" ht="15.75" customHeight="1" x14ac:dyDescent="0.25">
      <c r="B2" s="129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1"/>
    </row>
    <row r="3" spans="1:56" ht="15.75" customHeight="1" thickBot="1" x14ac:dyDescent="0.3">
      <c r="B3" s="132"/>
      <c r="C3" s="52"/>
      <c r="D3" s="52"/>
      <c r="E3" s="52"/>
      <c r="F3" s="52"/>
      <c r="G3" s="52"/>
      <c r="H3" s="274" t="s">
        <v>114</v>
      </c>
      <c r="I3" s="274"/>
      <c r="J3" s="274"/>
      <c r="K3" s="274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133"/>
    </row>
    <row r="4" spans="1:56" ht="14.25" customHeight="1" x14ac:dyDescent="0.35">
      <c r="A4" s="21"/>
      <c r="B4" s="134"/>
      <c r="C4" s="135"/>
      <c r="D4" s="52"/>
      <c r="E4" s="52"/>
      <c r="F4" s="52"/>
      <c r="G4" s="52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4"/>
      <c r="AB4" s="274"/>
      <c r="AC4" s="274"/>
      <c r="AD4" s="274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129"/>
      <c r="AT4" s="174" t="s">
        <v>25</v>
      </c>
      <c r="AU4" s="174" t="s">
        <v>26</v>
      </c>
      <c r="AV4" s="174" t="s">
        <v>27</v>
      </c>
      <c r="AW4" s="175" t="s">
        <v>28</v>
      </c>
      <c r="AX4" s="52"/>
      <c r="AY4" s="23" t="s">
        <v>29</v>
      </c>
      <c r="AZ4" s="52"/>
      <c r="BA4" s="53"/>
      <c r="BB4" s="133"/>
    </row>
    <row r="5" spans="1:56" ht="14.25" customHeight="1" x14ac:dyDescent="0.35">
      <c r="A5" s="21"/>
      <c r="B5" s="134"/>
      <c r="C5" s="135"/>
      <c r="D5" s="52"/>
      <c r="E5" s="52"/>
      <c r="F5" s="52"/>
      <c r="G5" s="52"/>
      <c r="H5" s="205"/>
      <c r="I5" s="205"/>
      <c r="J5" s="205"/>
      <c r="K5" s="205"/>
      <c r="L5" s="205"/>
      <c r="M5" s="205"/>
      <c r="N5" s="205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5"/>
      <c r="AC5" s="205"/>
      <c r="AD5" s="205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202"/>
      <c r="AT5" s="24" t="s">
        <v>98</v>
      </c>
      <c r="AU5" s="25" t="s">
        <v>99</v>
      </c>
      <c r="AV5" s="25">
        <f>COUNTIF($C$8:$AP$29,"PS")</f>
        <v>3</v>
      </c>
      <c r="AW5" s="177">
        <f>(AV5/$AV$28)*100</f>
        <v>1.5706806282722512</v>
      </c>
      <c r="AX5" s="52"/>
      <c r="AY5" s="25" t="s">
        <v>31</v>
      </c>
      <c r="AZ5" s="52"/>
      <c r="BA5" s="53"/>
      <c r="BB5" s="133"/>
    </row>
    <row r="6" spans="1:56" ht="14.25" customHeight="1" x14ac:dyDescent="0.35">
      <c r="A6" s="21"/>
      <c r="B6" s="13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125"/>
      <c r="AR6" s="52"/>
      <c r="AS6" s="178"/>
      <c r="AT6" s="24" t="s">
        <v>30</v>
      </c>
      <c r="AU6" s="25" t="s">
        <v>82</v>
      </c>
      <c r="AV6" s="25">
        <f>COUNTIF($C$8:$AP$29,"UI")</f>
        <v>18</v>
      </c>
      <c r="AW6" s="177">
        <f>(AV6/$AV$28)*100</f>
        <v>9.4240837696335085</v>
      </c>
      <c r="AX6" s="52"/>
      <c r="AY6" s="25" t="s">
        <v>31</v>
      </c>
      <c r="AZ6" s="52"/>
      <c r="BA6" s="52"/>
      <c r="BB6" s="133"/>
    </row>
    <row r="7" spans="1:56" ht="14.25" customHeight="1" x14ac:dyDescent="0.35">
      <c r="A7" s="21"/>
      <c r="B7" s="138"/>
      <c r="C7" s="139">
        <v>1</v>
      </c>
      <c r="D7" s="139">
        <v>2</v>
      </c>
      <c r="E7" s="139">
        <v>3</v>
      </c>
      <c r="F7" s="139">
        <v>4</v>
      </c>
      <c r="G7" s="139">
        <v>5</v>
      </c>
      <c r="H7" s="139">
        <v>6</v>
      </c>
      <c r="I7" s="139">
        <v>7</v>
      </c>
      <c r="J7" s="139">
        <v>8</v>
      </c>
      <c r="K7" s="139">
        <v>9</v>
      </c>
      <c r="L7" s="139">
        <v>10</v>
      </c>
      <c r="M7" s="139">
        <v>11</v>
      </c>
      <c r="N7" s="139">
        <v>12</v>
      </c>
      <c r="O7" s="139">
        <v>13</v>
      </c>
      <c r="P7" s="139">
        <v>14</v>
      </c>
      <c r="Q7" s="139">
        <v>15</v>
      </c>
      <c r="R7" s="139">
        <v>16</v>
      </c>
      <c r="S7" s="139">
        <v>17</v>
      </c>
      <c r="T7" s="139">
        <v>18</v>
      </c>
      <c r="U7" s="139">
        <v>19</v>
      </c>
      <c r="V7" s="139">
        <v>20</v>
      </c>
      <c r="W7" s="139">
        <v>21</v>
      </c>
      <c r="X7" s="139">
        <v>22</v>
      </c>
      <c r="Y7" s="139">
        <v>23</v>
      </c>
      <c r="Z7" s="139">
        <v>24</v>
      </c>
      <c r="AA7" s="139">
        <v>25</v>
      </c>
      <c r="AB7" s="139">
        <v>26</v>
      </c>
      <c r="AC7" s="139">
        <v>27</v>
      </c>
      <c r="AD7" s="139">
        <v>28</v>
      </c>
      <c r="AE7" s="139">
        <v>29</v>
      </c>
      <c r="AF7" s="139">
        <v>30</v>
      </c>
      <c r="AG7" s="139">
        <v>31</v>
      </c>
      <c r="AH7" s="139">
        <v>32</v>
      </c>
      <c r="AI7" s="139">
        <v>33</v>
      </c>
      <c r="AJ7" s="139">
        <v>34</v>
      </c>
      <c r="AK7" s="139">
        <v>35</v>
      </c>
      <c r="AL7" s="139">
        <v>36</v>
      </c>
      <c r="AM7" s="139">
        <v>37</v>
      </c>
      <c r="AN7" s="139">
        <v>38</v>
      </c>
      <c r="AO7" s="139">
        <v>39</v>
      </c>
      <c r="AP7" s="139">
        <v>40</v>
      </c>
      <c r="AQ7" s="140"/>
      <c r="AR7" s="52"/>
      <c r="AS7" s="179"/>
      <c r="AT7" s="24" t="s">
        <v>83</v>
      </c>
      <c r="AU7" s="25" t="s">
        <v>84</v>
      </c>
      <c r="AV7" s="25">
        <f>COUNTIF($C$8:$AP$29,"LEx")</f>
        <v>6</v>
      </c>
      <c r="AW7" s="177">
        <f t="shared" ref="AW7:AW26" si="0">(AV7/$AV$28)*100</f>
        <v>3.1413612565445024</v>
      </c>
      <c r="AX7" s="52"/>
      <c r="AY7" s="25" t="s">
        <v>31</v>
      </c>
      <c r="AZ7" s="52"/>
      <c r="BA7" s="52"/>
      <c r="BB7" s="133"/>
    </row>
    <row r="8" spans="1:56" ht="14.25" customHeight="1" x14ac:dyDescent="0.35">
      <c r="A8" s="21"/>
      <c r="B8" s="138">
        <v>1</v>
      </c>
      <c r="C8" s="56" t="s">
        <v>82</v>
      </c>
      <c r="D8" s="56" t="s">
        <v>82</v>
      </c>
      <c r="E8" s="56" t="s">
        <v>82</v>
      </c>
      <c r="F8" s="56" t="s">
        <v>82</v>
      </c>
      <c r="G8" s="56" t="s">
        <v>82</v>
      </c>
      <c r="H8" s="56" t="s">
        <v>82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9"/>
      <c r="AJ8" s="47"/>
      <c r="AK8" s="47"/>
      <c r="AL8" s="47"/>
      <c r="AM8" s="47"/>
      <c r="AN8" s="230"/>
      <c r="AO8" s="230"/>
      <c r="AP8" s="230"/>
      <c r="AQ8" s="140"/>
      <c r="AR8" s="52"/>
      <c r="AS8" s="180"/>
      <c r="AT8" s="25" t="s">
        <v>64</v>
      </c>
      <c r="AU8" s="25" t="s">
        <v>41</v>
      </c>
      <c r="AV8" s="25">
        <f>COUNTIF($C$8:$AP$29,"P")</f>
        <v>87</v>
      </c>
      <c r="AW8" s="177">
        <f t="shared" si="0"/>
        <v>45.549738219895289</v>
      </c>
      <c r="AX8" s="52"/>
      <c r="AY8" s="25" t="s">
        <v>35</v>
      </c>
      <c r="AZ8" s="52"/>
      <c r="BA8" s="52"/>
      <c r="BB8" s="133"/>
      <c r="BC8" s="52"/>
      <c r="BD8" s="52"/>
    </row>
    <row r="9" spans="1:56" ht="14.25" customHeight="1" x14ac:dyDescent="0.35">
      <c r="A9" s="21"/>
      <c r="B9" s="138">
        <v>2</v>
      </c>
      <c r="C9" s="56" t="s">
        <v>82</v>
      </c>
      <c r="D9" s="56" t="s">
        <v>82</v>
      </c>
      <c r="E9" s="56" t="s">
        <v>82</v>
      </c>
      <c r="F9" s="56" t="s">
        <v>82</v>
      </c>
      <c r="G9" s="56" t="s">
        <v>82</v>
      </c>
      <c r="H9" s="56" t="s">
        <v>82</v>
      </c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230"/>
      <c r="AN9" s="230"/>
      <c r="AO9" s="230"/>
      <c r="AP9" s="230"/>
      <c r="AQ9" s="140"/>
      <c r="AR9" s="52"/>
      <c r="AS9" s="181"/>
      <c r="AT9" s="25" t="s">
        <v>42</v>
      </c>
      <c r="AU9" s="25" t="s">
        <v>43</v>
      </c>
      <c r="AV9" s="25">
        <f>COUNTIF($C$8:$AP$29,"CrP")</f>
        <v>0</v>
      </c>
      <c r="AW9" s="177">
        <f t="shared" si="0"/>
        <v>0</v>
      </c>
      <c r="AX9" s="52"/>
      <c r="AY9" s="25" t="s">
        <v>44</v>
      </c>
      <c r="AZ9" s="52"/>
      <c r="BA9" s="52"/>
      <c r="BB9" s="133"/>
      <c r="BC9" s="53"/>
      <c r="BD9" s="52"/>
    </row>
    <row r="10" spans="1:56" ht="14.25" customHeight="1" x14ac:dyDescent="0.35">
      <c r="A10" s="21"/>
      <c r="B10" s="138">
        <v>3</v>
      </c>
      <c r="C10" s="56" t="s">
        <v>82</v>
      </c>
      <c r="D10" s="60" t="s">
        <v>82</v>
      </c>
      <c r="E10" s="60" t="s">
        <v>82</v>
      </c>
      <c r="F10" s="60" t="s">
        <v>82</v>
      </c>
      <c r="G10" s="60" t="s">
        <v>82</v>
      </c>
      <c r="H10" s="60" t="s">
        <v>82</v>
      </c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254" t="s">
        <v>39</v>
      </c>
      <c r="AM10" s="261" t="s">
        <v>39</v>
      </c>
      <c r="AN10" s="256" t="s">
        <v>39</v>
      </c>
      <c r="AO10" s="230"/>
      <c r="AP10" s="230"/>
      <c r="AQ10" s="140"/>
      <c r="AR10" s="52"/>
      <c r="AS10" s="182"/>
      <c r="AT10" s="25" t="s">
        <v>65</v>
      </c>
      <c r="AU10" s="25" t="s">
        <v>45</v>
      </c>
      <c r="AV10" s="25">
        <f>COUNTIF($C$8:$AP$29,"MPLR")</f>
        <v>4</v>
      </c>
      <c r="AW10" s="177">
        <f t="shared" si="0"/>
        <v>2.0942408376963351</v>
      </c>
      <c r="AX10" s="52"/>
      <c r="AY10" s="25" t="s">
        <v>44</v>
      </c>
      <c r="AZ10" s="52"/>
      <c r="BA10" s="52"/>
      <c r="BB10" s="133"/>
      <c r="BC10" s="51"/>
      <c r="BD10" s="52"/>
    </row>
    <row r="11" spans="1:56" ht="14.25" customHeight="1" x14ac:dyDescent="0.35">
      <c r="A11" s="21"/>
      <c r="B11" s="138">
        <v>4</v>
      </c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8"/>
      <c r="AB11" s="47"/>
      <c r="AC11" s="47"/>
      <c r="AD11" s="47"/>
      <c r="AE11" s="47"/>
      <c r="AF11" s="47"/>
      <c r="AG11" s="47"/>
      <c r="AH11" s="47"/>
      <c r="AI11" s="47"/>
      <c r="AJ11" s="61"/>
      <c r="AK11" s="61"/>
      <c r="AL11" s="257" t="s">
        <v>39</v>
      </c>
      <c r="AM11" s="255" t="s">
        <v>39</v>
      </c>
      <c r="AN11" s="258" t="s">
        <v>39</v>
      </c>
      <c r="AO11" s="230"/>
      <c r="AP11" s="230"/>
      <c r="AQ11" s="140"/>
      <c r="AR11" s="52"/>
      <c r="AS11" s="183"/>
      <c r="AT11" s="25" t="s">
        <v>66</v>
      </c>
      <c r="AU11" s="25" t="s">
        <v>46</v>
      </c>
      <c r="AV11" s="25">
        <f>COUNTIF($C$8:$AP$29,"MPUD")</f>
        <v>4</v>
      </c>
      <c r="AW11" s="177">
        <f t="shared" si="0"/>
        <v>2.0942408376963351</v>
      </c>
      <c r="AX11" s="52"/>
      <c r="AY11" s="25" t="s">
        <v>44</v>
      </c>
      <c r="AZ11" s="52"/>
      <c r="BA11" s="52"/>
      <c r="BB11" s="133"/>
      <c r="BC11" s="51"/>
      <c r="BD11" s="52"/>
    </row>
    <row r="12" spans="1:56" ht="15.5" x14ac:dyDescent="0.35">
      <c r="A12" s="21"/>
      <c r="B12" s="138">
        <v>5</v>
      </c>
      <c r="C12" s="47"/>
      <c r="D12" s="169" t="s">
        <v>99</v>
      </c>
      <c r="E12" s="58"/>
      <c r="F12" s="58"/>
      <c r="G12" s="47"/>
      <c r="H12" s="47"/>
      <c r="I12" s="47"/>
      <c r="J12" s="47"/>
      <c r="K12" s="47"/>
      <c r="L12" s="61"/>
      <c r="M12" s="61"/>
      <c r="N12" s="61"/>
      <c r="O12" s="58"/>
      <c r="P12" s="58"/>
      <c r="Q12" s="47"/>
      <c r="R12" s="47"/>
      <c r="S12" s="47"/>
      <c r="T12" s="47"/>
      <c r="U12" s="47"/>
      <c r="V12" s="47"/>
      <c r="W12" s="47"/>
      <c r="X12" s="47"/>
      <c r="Y12" s="47"/>
      <c r="Z12" s="58"/>
      <c r="AA12" s="58"/>
      <c r="AB12" s="47"/>
      <c r="AC12" s="47"/>
      <c r="AD12" s="47"/>
      <c r="AE12" s="47"/>
      <c r="AF12" s="47"/>
      <c r="AG12" s="47"/>
      <c r="AH12" s="47"/>
      <c r="AI12" s="47"/>
      <c r="AJ12" s="61"/>
      <c r="AK12" s="61"/>
      <c r="AL12" s="257" t="s">
        <v>39</v>
      </c>
      <c r="AM12" s="255" t="s">
        <v>39</v>
      </c>
      <c r="AN12" s="258" t="s">
        <v>39</v>
      </c>
      <c r="AO12" s="230"/>
      <c r="AP12" s="230"/>
      <c r="AQ12" s="140"/>
      <c r="AR12" s="52"/>
      <c r="AS12" s="184"/>
      <c r="AT12" s="25" t="s">
        <v>20</v>
      </c>
      <c r="AU12" s="25" t="s">
        <v>74</v>
      </c>
      <c r="AV12" s="25">
        <f>COUNTIF($C$8:$AP$29,"CP")</f>
        <v>0</v>
      </c>
      <c r="AW12" s="177">
        <f t="shared" si="0"/>
        <v>0</v>
      </c>
      <c r="AX12" s="52"/>
      <c r="AY12" s="25" t="s">
        <v>44</v>
      </c>
      <c r="AZ12" s="52"/>
      <c r="BA12" s="52"/>
      <c r="BB12" s="133"/>
      <c r="BC12" s="51"/>
      <c r="BD12" s="52"/>
    </row>
    <row r="13" spans="1:56" ht="15.5" x14ac:dyDescent="0.35">
      <c r="A13" s="21"/>
      <c r="B13" s="138">
        <v>6</v>
      </c>
      <c r="C13" s="47"/>
      <c r="D13" s="170" t="s">
        <v>99</v>
      </c>
      <c r="E13" s="58"/>
      <c r="F13" s="58"/>
      <c r="G13" s="47"/>
      <c r="H13" s="47"/>
      <c r="I13" s="47"/>
      <c r="J13" s="47"/>
      <c r="K13" s="47"/>
      <c r="L13" s="61"/>
      <c r="M13" s="61"/>
      <c r="N13" s="61"/>
      <c r="O13" s="58"/>
      <c r="P13" s="58"/>
      <c r="Q13" s="47"/>
      <c r="R13" s="47"/>
      <c r="S13" s="48"/>
      <c r="T13" s="47"/>
      <c r="U13" s="47"/>
      <c r="V13" s="47"/>
      <c r="W13" s="47"/>
      <c r="X13" s="47"/>
      <c r="Y13" s="47"/>
      <c r="Z13" s="58"/>
      <c r="AA13" s="58"/>
      <c r="AB13" s="47"/>
      <c r="AC13" s="47"/>
      <c r="AD13" s="47"/>
      <c r="AE13" s="47"/>
      <c r="AF13" s="47"/>
      <c r="AG13" s="47"/>
      <c r="AH13" s="47"/>
      <c r="AI13" s="47"/>
      <c r="AJ13" s="61"/>
      <c r="AK13" s="61"/>
      <c r="AL13" s="259" t="s">
        <v>39</v>
      </c>
      <c r="AM13" s="262" t="s">
        <v>39</v>
      </c>
      <c r="AN13" s="260" t="s">
        <v>39</v>
      </c>
      <c r="AO13" s="230"/>
      <c r="AP13" s="230"/>
      <c r="AQ13" s="140"/>
      <c r="AR13" s="52"/>
      <c r="AS13" s="185"/>
      <c r="AT13" s="25" t="s">
        <v>67</v>
      </c>
      <c r="AU13" s="25" t="s">
        <v>76</v>
      </c>
      <c r="AV13" s="25">
        <f>COUNTIF($C$8:$AP$29,"LDB")</f>
        <v>0</v>
      </c>
      <c r="AW13" s="177">
        <f t="shared" si="0"/>
        <v>0</v>
      </c>
      <c r="AX13" s="52"/>
      <c r="AY13" s="25" t="s">
        <v>44</v>
      </c>
      <c r="AZ13" s="52"/>
      <c r="BA13" s="52"/>
      <c r="BB13" s="133"/>
      <c r="BC13" s="51"/>
      <c r="BD13" s="52"/>
    </row>
    <row r="14" spans="1:56" ht="15.5" x14ac:dyDescent="0.35">
      <c r="A14" s="21"/>
      <c r="B14" s="138">
        <v>7</v>
      </c>
      <c r="C14" s="47"/>
      <c r="D14" s="171" t="s">
        <v>99</v>
      </c>
      <c r="E14" s="58"/>
      <c r="F14" s="58"/>
      <c r="G14" s="47"/>
      <c r="H14" s="47"/>
      <c r="I14" s="47"/>
      <c r="J14" s="47"/>
      <c r="K14" s="47"/>
      <c r="L14" s="61"/>
      <c r="M14" s="61"/>
      <c r="N14" s="61"/>
      <c r="O14" s="58"/>
      <c r="P14" s="58"/>
      <c r="Q14" s="47"/>
      <c r="R14" s="47"/>
      <c r="S14" s="47"/>
      <c r="T14" s="47"/>
      <c r="U14" s="47"/>
      <c r="V14" s="47"/>
      <c r="W14" s="47"/>
      <c r="X14" s="47"/>
      <c r="Y14" s="47"/>
      <c r="Z14" s="58"/>
      <c r="AA14" s="58"/>
      <c r="AB14" s="48"/>
      <c r="AC14" s="47"/>
      <c r="AD14" s="47"/>
      <c r="AE14" s="47"/>
      <c r="AF14" s="47"/>
      <c r="AG14" s="47"/>
      <c r="AH14" s="64" t="s">
        <v>41</v>
      </c>
      <c r="AI14" s="95" t="s">
        <v>41</v>
      </c>
      <c r="AJ14" s="95" t="s">
        <v>41</v>
      </c>
      <c r="AK14" s="95" t="s">
        <v>41</v>
      </c>
      <c r="AL14" s="96" t="s">
        <v>41</v>
      </c>
      <c r="AM14" s="96" t="s">
        <v>41</v>
      </c>
      <c r="AN14" s="96" t="s">
        <v>41</v>
      </c>
      <c r="AO14" s="95" t="s">
        <v>41</v>
      </c>
      <c r="AP14" s="59" t="s">
        <v>41</v>
      </c>
      <c r="AQ14" s="140"/>
      <c r="AR14" s="52"/>
      <c r="AS14" s="186"/>
      <c r="AT14" s="25" t="s">
        <v>52</v>
      </c>
      <c r="AU14" s="25" t="s">
        <v>77</v>
      </c>
      <c r="AV14" s="25">
        <f>COUNTIF($C$8:$AP$29,"LB")</f>
        <v>0</v>
      </c>
      <c r="AW14" s="177">
        <f t="shared" si="0"/>
        <v>0</v>
      </c>
      <c r="AX14" s="52"/>
      <c r="AY14" s="25" t="s">
        <v>44</v>
      </c>
      <c r="AZ14" s="52"/>
      <c r="BA14" s="52"/>
      <c r="BB14" s="133"/>
      <c r="BC14" s="51"/>
      <c r="BD14" s="52"/>
    </row>
    <row r="15" spans="1:56" ht="15.5" x14ac:dyDescent="0.35">
      <c r="A15" s="21"/>
      <c r="B15" s="138">
        <v>8</v>
      </c>
      <c r="C15" s="64" t="s">
        <v>41</v>
      </c>
      <c r="D15" s="95" t="s">
        <v>41</v>
      </c>
      <c r="E15" s="95" t="s">
        <v>41</v>
      </c>
      <c r="F15" s="95" t="s">
        <v>41</v>
      </c>
      <c r="G15" s="95" t="s">
        <v>41</v>
      </c>
      <c r="H15" s="59" t="s">
        <v>41</v>
      </c>
      <c r="M15" s="50"/>
      <c r="N15" s="224" t="s">
        <v>45</v>
      </c>
      <c r="O15" s="225" t="s">
        <v>45</v>
      </c>
      <c r="P15" s="225" t="s">
        <v>45</v>
      </c>
      <c r="Q15" s="226" t="s">
        <v>45</v>
      </c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47"/>
      <c r="AN15" s="218" t="s">
        <v>36</v>
      </c>
      <c r="AO15" s="218" t="s">
        <v>36</v>
      </c>
      <c r="AP15" s="218" t="s">
        <v>36</v>
      </c>
      <c r="AQ15" s="140"/>
      <c r="AR15" s="52"/>
      <c r="AS15" s="187"/>
      <c r="AT15" s="25" t="s">
        <v>13</v>
      </c>
      <c r="AU15" s="25" t="s">
        <v>63</v>
      </c>
      <c r="AV15" s="25">
        <f>COUNTIF($C$8:$AP$29,"T")</f>
        <v>0</v>
      </c>
      <c r="AW15" s="177">
        <f t="shared" si="0"/>
        <v>0</v>
      </c>
      <c r="AX15" s="52"/>
      <c r="AY15" s="25" t="s">
        <v>44</v>
      </c>
      <c r="AZ15" s="52"/>
      <c r="BA15" s="52"/>
      <c r="BB15" s="133"/>
      <c r="BC15" s="51"/>
      <c r="BD15" s="52"/>
    </row>
    <row r="16" spans="1:56" ht="15.5" x14ac:dyDescent="0.35">
      <c r="A16" s="21"/>
      <c r="B16" s="138">
        <v>9</v>
      </c>
      <c r="C16" s="230"/>
      <c r="D16" s="230"/>
      <c r="E16" s="230"/>
      <c r="F16" s="230"/>
      <c r="G16" s="230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218" t="s">
        <v>36</v>
      </c>
      <c r="AN16" s="218" t="s">
        <v>36</v>
      </c>
      <c r="AO16" s="218" t="s">
        <v>36</v>
      </c>
      <c r="AP16" s="218" t="s">
        <v>36</v>
      </c>
      <c r="AQ16" s="140"/>
      <c r="AR16" s="52"/>
      <c r="AS16" s="188"/>
      <c r="AT16" s="25" t="s">
        <v>22</v>
      </c>
      <c r="AU16" s="25" t="s">
        <v>75</v>
      </c>
      <c r="AV16" s="25">
        <f>COUNTIF($C$8:$AP$29,"TG")</f>
        <v>0</v>
      </c>
      <c r="AW16" s="177">
        <f t="shared" si="0"/>
        <v>0</v>
      </c>
      <c r="AX16" s="52"/>
      <c r="AY16" s="25" t="s">
        <v>44</v>
      </c>
      <c r="AZ16" s="52"/>
      <c r="BA16" s="52"/>
      <c r="BB16" s="133"/>
      <c r="BC16" s="51"/>
      <c r="BD16" s="52"/>
    </row>
    <row r="17" spans="1:56" ht="15.5" x14ac:dyDescent="0.35">
      <c r="A17" s="21"/>
      <c r="B17" s="138">
        <v>10</v>
      </c>
      <c r="C17" s="230"/>
      <c r="D17" s="230"/>
      <c r="E17" s="230"/>
      <c r="F17" s="230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8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9"/>
      <c r="AF17" s="49"/>
      <c r="AG17" s="49"/>
      <c r="AH17" s="47"/>
      <c r="AI17" s="47"/>
      <c r="AJ17" s="47"/>
      <c r="AK17" s="47"/>
      <c r="AL17" s="47"/>
      <c r="AM17" s="215" t="s">
        <v>36</v>
      </c>
      <c r="AN17" s="218" t="s">
        <v>36</v>
      </c>
      <c r="AO17" s="218" t="s">
        <v>36</v>
      </c>
      <c r="AP17" s="218" t="s">
        <v>36</v>
      </c>
      <c r="AQ17" s="140"/>
      <c r="AR17" s="52"/>
      <c r="AS17" s="189"/>
      <c r="AT17" s="25" t="s">
        <v>47</v>
      </c>
      <c r="AU17" s="25" t="s">
        <v>78</v>
      </c>
      <c r="AV17" s="25">
        <f>COUNTIF($C$8:$AP$29,"TT")</f>
        <v>18</v>
      </c>
      <c r="AW17" s="177">
        <f t="shared" si="0"/>
        <v>9.4240837696335085</v>
      </c>
      <c r="AX17" s="52"/>
      <c r="AY17" s="25" t="s">
        <v>48</v>
      </c>
      <c r="AZ17" s="52"/>
      <c r="BA17" s="52"/>
      <c r="BB17" s="133"/>
      <c r="BC17" s="51"/>
      <c r="BD17" s="52"/>
    </row>
    <row r="18" spans="1:56" ht="15.5" x14ac:dyDescent="0.35">
      <c r="A18" s="21"/>
      <c r="B18" s="138">
        <v>11</v>
      </c>
      <c r="C18" s="230"/>
      <c r="D18" s="230"/>
      <c r="E18" s="230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8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9"/>
      <c r="AD18" s="47"/>
      <c r="AE18" s="49"/>
      <c r="AF18" s="49"/>
      <c r="AG18" s="49"/>
      <c r="AH18" s="47"/>
      <c r="AI18" s="48"/>
      <c r="AJ18" s="47"/>
      <c r="AK18" s="47"/>
      <c r="AL18" s="47"/>
      <c r="AM18" s="230"/>
      <c r="AN18" s="253" t="s">
        <v>36</v>
      </c>
      <c r="AO18" s="218" t="s">
        <v>36</v>
      </c>
      <c r="AP18" s="218" t="s">
        <v>36</v>
      </c>
      <c r="AQ18" s="140"/>
      <c r="AR18" s="52"/>
      <c r="AS18" s="190"/>
      <c r="AT18" s="25" t="s">
        <v>49</v>
      </c>
      <c r="AU18" s="25" t="s">
        <v>79</v>
      </c>
      <c r="AV18" s="25">
        <f>COUNTIF($C$8:$AP$29,"TTP")</f>
        <v>0</v>
      </c>
      <c r="AW18" s="177">
        <f t="shared" si="0"/>
        <v>0</v>
      </c>
      <c r="AX18" s="52"/>
      <c r="AY18" s="25" t="s">
        <v>48</v>
      </c>
      <c r="AZ18" s="52"/>
      <c r="BA18" s="52"/>
      <c r="BB18" s="133"/>
      <c r="BC18" s="51"/>
      <c r="BD18" s="52"/>
    </row>
    <row r="19" spans="1:56" ht="15.5" x14ac:dyDescent="0.35">
      <c r="A19" s="21"/>
      <c r="B19" s="138">
        <v>12</v>
      </c>
      <c r="C19" s="230"/>
      <c r="D19" s="230"/>
      <c r="E19" s="47"/>
      <c r="F19" s="47"/>
      <c r="G19" s="58"/>
      <c r="H19" s="58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58"/>
      <c r="T19" s="58"/>
      <c r="U19" s="47"/>
      <c r="V19" s="47"/>
      <c r="W19" s="47"/>
      <c r="X19" s="47"/>
      <c r="Y19" s="47"/>
      <c r="Z19" s="47"/>
      <c r="AA19" s="47"/>
      <c r="AB19" s="49"/>
      <c r="AC19" s="47"/>
      <c r="AD19" s="47"/>
      <c r="AE19" s="49"/>
      <c r="AF19" s="49"/>
      <c r="AG19" s="49"/>
      <c r="AH19" s="47"/>
      <c r="AI19" s="47"/>
      <c r="AJ19" s="47"/>
      <c r="AK19" s="47"/>
      <c r="AL19" s="47"/>
      <c r="AM19" s="47"/>
      <c r="AN19" s="117" t="s">
        <v>78</v>
      </c>
      <c r="AO19" s="118" t="s">
        <v>78</v>
      </c>
      <c r="AP19" s="119" t="s">
        <v>78</v>
      </c>
      <c r="AQ19" s="140"/>
      <c r="AR19" s="52"/>
      <c r="AS19" s="191"/>
      <c r="AT19" s="25" t="s">
        <v>50</v>
      </c>
      <c r="AU19" s="25" t="s">
        <v>80</v>
      </c>
      <c r="AV19" s="25">
        <f>COUNTIF($C$8:$AP$29,"QTE")</f>
        <v>0</v>
      </c>
      <c r="AW19" s="177">
        <f t="shared" si="0"/>
        <v>0</v>
      </c>
      <c r="AX19" s="52"/>
      <c r="AY19" s="25" t="s">
        <v>48</v>
      </c>
      <c r="AZ19" s="52"/>
      <c r="BA19" s="52"/>
      <c r="BB19" s="133"/>
      <c r="BC19" s="51"/>
      <c r="BD19" s="52"/>
    </row>
    <row r="20" spans="1:56" ht="15.75" customHeight="1" x14ac:dyDescent="0.35">
      <c r="A20" s="26"/>
      <c r="B20" s="138">
        <v>13</v>
      </c>
      <c r="C20" s="230"/>
      <c r="D20" s="47"/>
      <c r="E20" s="47"/>
      <c r="F20" s="47"/>
      <c r="G20" s="58"/>
      <c r="H20" s="58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58"/>
      <c r="T20" s="58"/>
      <c r="U20" s="47"/>
      <c r="V20" s="47"/>
      <c r="W20" s="47"/>
      <c r="X20" s="47"/>
      <c r="Y20" s="47"/>
      <c r="Z20" s="47"/>
      <c r="AA20" s="49"/>
      <c r="AB20" s="47"/>
      <c r="AC20" s="47"/>
      <c r="AD20" s="49"/>
      <c r="AE20" s="49"/>
      <c r="AF20" s="49"/>
      <c r="AG20" s="50"/>
      <c r="AH20" s="50"/>
      <c r="AI20" s="50"/>
      <c r="AJ20" s="50"/>
      <c r="AK20" s="50"/>
      <c r="AL20" s="50"/>
      <c r="AM20" s="50"/>
      <c r="AN20" s="120" t="s">
        <v>78</v>
      </c>
      <c r="AO20" s="121" t="s">
        <v>78</v>
      </c>
      <c r="AP20" s="122" t="s">
        <v>78</v>
      </c>
      <c r="AQ20" s="140"/>
      <c r="AR20" s="52"/>
      <c r="AS20" s="192"/>
      <c r="AT20" s="25" t="s">
        <v>51</v>
      </c>
      <c r="AU20" s="25" t="s">
        <v>85</v>
      </c>
      <c r="AV20" s="25">
        <f>COUNTIF($C$8:$AP$29,"QTEP")</f>
        <v>0</v>
      </c>
      <c r="AW20" s="177">
        <f t="shared" si="0"/>
        <v>0</v>
      </c>
      <c r="AX20" s="52"/>
      <c r="AY20" s="25" t="s">
        <v>48</v>
      </c>
      <c r="AZ20" s="52"/>
      <c r="BA20" s="52"/>
      <c r="BB20" s="133"/>
      <c r="BC20" s="51"/>
      <c r="BD20" s="52"/>
    </row>
    <row r="21" spans="1:56" ht="15.5" x14ac:dyDescent="0.35">
      <c r="A21" s="21"/>
      <c r="B21" s="138">
        <v>14</v>
      </c>
      <c r="C21" s="47"/>
      <c r="E21" s="52"/>
      <c r="F21" s="52"/>
      <c r="G21" s="58"/>
      <c r="H21" s="58"/>
      <c r="I21" s="47"/>
      <c r="J21" s="47"/>
      <c r="K21" s="47"/>
      <c r="L21" s="47"/>
      <c r="M21" s="47"/>
      <c r="N21" s="47"/>
      <c r="O21" s="47"/>
      <c r="P21" s="48"/>
      <c r="Q21" s="47"/>
      <c r="R21" s="47"/>
      <c r="S21" s="58"/>
      <c r="T21" s="58"/>
      <c r="U21" s="47"/>
      <c r="V21" s="47"/>
      <c r="W21" s="47"/>
      <c r="X21" s="47"/>
      <c r="Y21" s="49"/>
      <c r="Z21" s="47"/>
      <c r="AA21" s="47"/>
      <c r="AB21" s="47"/>
      <c r="AC21" s="47"/>
      <c r="AD21" s="47"/>
      <c r="AE21" s="47"/>
      <c r="AF21" s="49"/>
      <c r="AG21" s="50"/>
      <c r="AH21" s="50"/>
      <c r="AI21" s="50"/>
      <c r="AJ21" s="50"/>
      <c r="AK21" s="50"/>
      <c r="AL21" s="50"/>
      <c r="AM21" s="50"/>
      <c r="AN21" s="120" t="s">
        <v>78</v>
      </c>
      <c r="AO21" s="121" t="s">
        <v>78</v>
      </c>
      <c r="AP21" s="122" t="s">
        <v>78</v>
      </c>
      <c r="AQ21" s="140"/>
      <c r="AR21" s="52"/>
      <c r="AS21" s="193"/>
      <c r="AT21" s="31" t="s">
        <v>68</v>
      </c>
      <c r="AU21" s="25" t="s">
        <v>32</v>
      </c>
      <c r="AV21" s="25">
        <f>COUNTIF($C$8:$AP$29,"R1D")</f>
        <v>0</v>
      </c>
      <c r="AW21" s="177">
        <f t="shared" si="0"/>
        <v>0</v>
      </c>
      <c r="AX21" s="52"/>
      <c r="AY21" s="25" t="s">
        <v>33</v>
      </c>
      <c r="AZ21" s="52"/>
      <c r="BA21" s="52"/>
      <c r="BB21" s="133"/>
      <c r="BC21" s="51"/>
      <c r="BD21" s="52"/>
    </row>
    <row r="22" spans="1:56" ht="15.5" x14ac:dyDescent="0.35">
      <c r="A22" s="21"/>
      <c r="B22" s="138">
        <v>15</v>
      </c>
      <c r="C22" s="64" t="s">
        <v>41</v>
      </c>
      <c r="D22" s="95" t="s">
        <v>41</v>
      </c>
      <c r="E22" s="95" t="s">
        <v>41</v>
      </c>
      <c r="F22" s="95" t="s">
        <v>41</v>
      </c>
      <c r="G22" s="95" t="s">
        <v>41</v>
      </c>
      <c r="H22" s="59" t="s">
        <v>41</v>
      </c>
      <c r="I22" s="50"/>
      <c r="J22" s="50"/>
      <c r="K22" s="50"/>
      <c r="L22" s="92" t="s">
        <v>46</v>
      </c>
      <c r="M22" s="93" t="s">
        <v>46</v>
      </c>
      <c r="N22" s="93" t="s">
        <v>46</v>
      </c>
      <c r="O22" s="94" t="s">
        <v>46</v>
      </c>
      <c r="P22" s="50"/>
      <c r="Q22" s="64" t="s">
        <v>41</v>
      </c>
      <c r="R22" s="95" t="s">
        <v>41</v>
      </c>
      <c r="S22" s="95" t="s">
        <v>41</v>
      </c>
      <c r="T22" s="95" t="s">
        <v>41</v>
      </c>
      <c r="U22" s="95" t="s">
        <v>41</v>
      </c>
      <c r="V22" s="95" t="s">
        <v>41</v>
      </c>
      <c r="W22" s="95" t="s">
        <v>41</v>
      </c>
      <c r="X22" s="95" t="s">
        <v>41</v>
      </c>
      <c r="Y22" s="95" t="s">
        <v>41</v>
      </c>
      <c r="Z22" s="95" t="s">
        <v>41</v>
      </c>
      <c r="AA22" s="95" t="s">
        <v>41</v>
      </c>
      <c r="AB22" s="95" t="s">
        <v>41</v>
      </c>
      <c r="AC22" s="95" t="s">
        <v>41</v>
      </c>
      <c r="AD22" s="95" t="s">
        <v>41</v>
      </c>
      <c r="AE22" s="95" t="s">
        <v>41</v>
      </c>
      <c r="AF22" s="95" t="s">
        <v>41</v>
      </c>
      <c r="AG22" s="95" t="s">
        <v>41</v>
      </c>
      <c r="AH22" s="95" t="s">
        <v>41</v>
      </c>
      <c r="AI22" s="95" t="s">
        <v>41</v>
      </c>
      <c r="AJ22" s="95" t="s">
        <v>41</v>
      </c>
      <c r="AK22" s="95" t="s">
        <v>41</v>
      </c>
      <c r="AL22" s="95" t="s">
        <v>41</v>
      </c>
      <c r="AM22" s="95" t="s">
        <v>41</v>
      </c>
      <c r="AN22" s="95" t="s">
        <v>41</v>
      </c>
      <c r="AO22" s="95" t="s">
        <v>41</v>
      </c>
      <c r="AP22" s="59" t="s">
        <v>41</v>
      </c>
      <c r="AQ22" s="140"/>
      <c r="AR22" s="52"/>
      <c r="AS22" s="194"/>
      <c r="AT22" s="31" t="s">
        <v>69</v>
      </c>
      <c r="AU22" s="25" t="s">
        <v>34</v>
      </c>
      <c r="AV22" s="25">
        <f>COUNTIF($C$8:$AP$29,"R1A")</f>
        <v>0</v>
      </c>
      <c r="AW22" s="177">
        <f t="shared" si="0"/>
        <v>0</v>
      </c>
      <c r="AX22" s="52"/>
      <c r="AY22" s="25" t="s">
        <v>33</v>
      </c>
      <c r="AZ22" s="52"/>
      <c r="BA22" s="52"/>
      <c r="BB22" s="133"/>
      <c r="BC22" s="51"/>
      <c r="BD22" s="52"/>
    </row>
    <row r="23" spans="1:56" ht="15.5" x14ac:dyDescent="0.35">
      <c r="A23" s="21"/>
      <c r="B23" s="138">
        <v>16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9"/>
      <c r="Q23" s="47"/>
      <c r="R23" s="47"/>
      <c r="S23" s="47"/>
      <c r="T23" s="50"/>
      <c r="U23" s="50"/>
      <c r="V23" s="50"/>
      <c r="W23" s="50"/>
      <c r="X23" s="50"/>
      <c r="Y23" s="50"/>
      <c r="Z23" s="50"/>
      <c r="AA23" s="50"/>
      <c r="AB23" s="47"/>
      <c r="AC23" s="47"/>
      <c r="AD23" s="47"/>
      <c r="AE23" s="47"/>
      <c r="AF23" s="47"/>
      <c r="AG23" s="50"/>
      <c r="AH23" s="50"/>
      <c r="AI23" s="50"/>
      <c r="AJ23" s="50"/>
      <c r="AK23" s="50"/>
      <c r="AL23" s="218" t="s">
        <v>36</v>
      </c>
      <c r="AM23" s="218" t="s">
        <v>36</v>
      </c>
      <c r="AN23" s="218" t="s">
        <v>36</v>
      </c>
      <c r="AO23" s="218" t="s">
        <v>36</v>
      </c>
      <c r="AP23" s="218" t="s">
        <v>36</v>
      </c>
      <c r="AQ23" s="140"/>
      <c r="AR23" s="52"/>
      <c r="AS23" s="195"/>
      <c r="AT23" s="31" t="s">
        <v>70</v>
      </c>
      <c r="AU23" s="25" t="s">
        <v>36</v>
      </c>
      <c r="AV23" s="25">
        <f>COUNTIF($C$8:$AP$29,"R2A")</f>
        <v>30</v>
      </c>
      <c r="AW23" s="177">
        <f t="shared" si="0"/>
        <v>15.706806282722512</v>
      </c>
      <c r="AX23" s="52"/>
      <c r="AY23" s="25" t="s">
        <v>33</v>
      </c>
      <c r="AZ23" s="52"/>
      <c r="BA23" s="52"/>
      <c r="BB23" s="133"/>
      <c r="BC23" s="51"/>
      <c r="BD23" s="52"/>
    </row>
    <row r="24" spans="1:56" ht="15.5" x14ac:dyDescent="0.35">
      <c r="A24" s="21"/>
      <c r="B24" s="138">
        <v>17</v>
      </c>
      <c r="C24" s="50"/>
      <c r="D24" s="50"/>
      <c r="E24" s="47"/>
      <c r="F24" s="47"/>
      <c r="G24" s="47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50"/>
      <c r="U24" s="50"/>
      <c r="V24" s="50"/>
      <c r="W24" s="50"/>
      <c r="X24" s="50"/>
      <c r="Y24" s="50"/>
      <c r="Z24" s="50"/>
      <c r="AA24" s="50"/>
      <c r="AB24" s="49"/>
      <c r="AC24" s="49"/>
      <c r="AD24" s="49"/>
      <c r="AE24" s="49"/>
      <c r="AF24" s="49"/>
      <c r="AG24" s="50"/>
      <c r="AH24" s="50"/>
      <c r="AI24" s="50"/>
      <c r="AJ24" s="50"/>
      <c r="AK24" s="50"/>
      <c r="AL24" s="50"/>
      <c r="AM24" s="218" t="s">
        <v>36</v>
      </c>
      <c r="AN24" s="218" t="s">
        <v>36</v>
      </c>
      <c r="AO24" s="218" t="s">
        <v>36</v>
      </c>
      <c r="AP24" s="218" t="s">
        <v>36</v>
      </c>
      <c r="AQ24" s="140"/>
      <c r="AR24" s="52"/>
      <c r="AS24" s="196"/>
      <c r="AT24" s="25" t="s">
        <v>71</v>
      </c>
      <c r="AU24" s="25" t="s">
        <v>37</v>
      </c>
      <c r="AV24" s="25">
        <f>COUNTIF($C$8:$AP$29,"R3A")</f>
        <v>0</v>
      </c>
      <c r="AW24" s="177">
        <f t="shared" si="0"/>
        <v>0</v>
      </c>
      <c r="AX24" s="52"/>
      <c r="AY24" s="25" t="s">
        <v>33</v>
      </c>
      <c r="AZ24" s="52"/>
      <c r="BA24" s="52"/>
      <c r="BB24" s="133"/>
    </row>
    <row r="25" spans="1:56" ht="15.5" x14ac:dyDescent="0.35">
      <c r="A25" s="21"/>
      <c r="B25" s="138">
        <v>18</v>
      </c>
      <c r="C25" s="47"/>
      <c r="D25" s="49"/>
      <c r="E25" s="49"/>
      <c r="F25" s="47"/>
      <c r="G25" s="47"/>
      <c r="H25" s="49"/>
      <c r="I25" s="49"/>
      <c r="J25" s="49"/>
      <c r="K25" s="49"/>
      <c r="L25" s="50"/>
      <c r="M25" s="50"/>
      <c r="N25" s="50"/>
      <c r="O25" s="50"/>
      <c r="P25" s="49"/>
      <c r="Q25" s="49"/>
      <c r="R25" s="49"/>
      <c r="S25" s="49"/>
      <c r="T25" s="254" t="s">
        <v>39</v>
      </c>
      <c r="U25" s="261" t="s">
        <v>39</v>
      </c>
      <c r="V25" s="256" t="s">
        <v>39</v>
      </c>
      <c r="W25" s="50"/>
      <c r="X25" s="50"/>
      <c r="Y25" s="50"/>
      <c r="Z25" s="50"/>
      <c r="AA25" s="50"/>
      <c r="AB25" s="49"/>
      <c r="AC25" s="49"/>
      <c r="AD25" s="49"/>
      <c r="AE25" s="49"/>
      <c r="AF25" s="49"/>
      <c r="AG25" s="50"/>
      <c r="AH25" s="50"/>
      <c r="AI25" s="50"/>
      <c r="AJ25" s="50"/>
      <c r="AK25" s="50"/>
      <c r="AL25" s="50"/>
      <c r="AM25" s="218" t="s">
        <v>36</v>
      </c>
      <c r="AN25" s="218" t="s">
        <v>36</v>
      </c>
      <c r="AO25" s="218" t="s">
        <v>36</v>
      </c>
      <c r="AP25" s="218" t="s">
        <v>36</v>
      </c>
      <c r="AQ25" s="140"/>
      <c r="AR25" s="52"/>
      <c r="AS25" s="197"/>
      <c r="AT25" s="25" t="s">
        <v>72</v>
      </c>
      <c r="AU25" s="25" t="s">
        <v>38</v>
      </c>
      <c r="AV25" s="25">
        <f>COUNTIF($C$8:$AP$29,"BD")</f>
        <v>0</v>
      </c>
      <c r="AW25" s="177">
        <f t="shared" si="0"/>
        <v>0</v>
      </c>
      <c r="AX25" s="52"/>
      <c r="AY25" s="25" t="s">
        <v>33</v>
      </c>
      <c r="AZ25" s="52"/>
      <c r="BA25" s="52"/>
      <c r="BB25" s="133"/>
    </row>
    <row r="26" spans="1:56" ht="15.5" x14ac:dyDescent="0.35">
      <c r="A26" s="21"/>
      <c r="B26" s="138">
        <v>19</v>
      </c>
      <c r="C26" s="117" t="s">
        <v>78</v>
      </c>
      <c r="D26" s="118" t="s">
        <v>78</v>
      </c>
      <c r="E26" s="119" t="s">
        <v>78</v>
      </c>
      <c r="F26" s="49"/>
      <c r="G26" s="49"/>
      <c r="H26" s="47"/>
      <c r="I26" s="61"/>
      <c r="J26" s="49"/>
      <c r="K26" s="49"/>
      <c r="L26" s="50"/>
      <c r="M26" s="50"/>
      <c r="N26" s="50"/>
      <c r="O26" s="50"/>
      <c r="P26" s="47"/>
      <c r="Q26" s="49"/>
      <c r="R26" s="49"/>
      <c r="S26" s="49"/>
      <c r="T26" s="257" t="s">
        <v>39</v>
      </c>
      <c r="U26" s="255" t="s">
        <v>39</v>
      </c>
      <c r="V26" s="258" t="s">
        <v>39</v>
      </c>
      <c r="W26" s="50"/>
      <c r="X26" s="58"/>
      <c r="Y26" s="58"/>
      <c r="Z26" s="50"/>
      <c r="AA26" s="50"/>
      <c r="AB26" s="49"/>
      <c r="AC26" s="49"/>
      <c r="AD26" s="49"/>
      <c r="AE26" s="49"/>
      <c r="AF26" s="49"/>
      <c r="AG26" s="52"/>
      <c r="AH26" s="52"/>
      <c r="AI26" s="52"/>
      <c r="AJ26" s="50"/>
      <c r="AK26" s="50"/>
      <c r="AL26" s="50"/>
      <c r="AM26" s="50"/>
      <c r="AN26" s="218" t="s">
        <v>36</v>
      </c>
      <c r="AO26" s="78" t="s">
        <v>84</v>
      </c>
      <c r="AP26" s="79" t="s">
        <v>84</v>
      </c>
      <c r="AQ26" s="140"/>
      <c r="AR26" s="52"/>
      <c r="AS26" s="198"/>
      <c r="AT26" s="25" t="s">
        <v>73</v>
      </c>
      <c r="AU26" s="25" t="s">
        <v>39</v>
      </c>
      <c r="AV26" s="25">
        <f>COUNTIF($C$8:$AP$29,"BA")</f>
        <v>24</v>
      </c>
      <c r="AW26" s="177">
        <f t="shared" si="0"/>
        <v>12.56544502617801</v>
      </c>
      <c r="AX26" s="52"/>
      <c r="AY26" s="25" t="s">
        <v>33</v>
      </c>
      <c r="AZ26" s="52"/>
      <c r="BA26" s="52"/>
      <c r="BB26" s="133"/>
    </row>
    <row r="27" spans="1:56" ht="18" customHeight="1" x14ac:dyDescent="0.35">
      <c r="A27" s="21"/>
      <c r="B27" s="138">
        <v>20</v>
      </c>
      <c r="C27" s="120" t="s">
        <v>78</v>
      </c>
      <c r="D27" s="121" t="s">
        <v>78</v>
      </c>
      <c r="E27" s="122" t="s">
        <v>78</v>
      </c>
      <c r="F27" s="49"/>
      <c r="G27" s="49"/>
      <c r="H27" s="47"/>
      <c r="I27" s="61"/>
      <c r="J27" s="47"/>
      <c r="K27" s="50"/>
      <c r="L27" s="50"/>
      <c r="M27" s="50"/>
      <c r="N27" s="50"/>
      <c r="O27" s="50"/>
      <c r="P27" s="47"/>
      <c r="Q27" s="49"/>
      <c r="R27" s="49"/>
      <c r="S27" s="49"/>
      <c r="T27" s="257" t="s">
        <v>39</v>
      </c>
      <c r="U27" s="255" t="s">
        <v>39</v>
      </c>
      <c r="V27" s="258" t="s">
        <v>39</v>
      </c>
      <c r="W27" s="50"/>
      <c r="X27" s="58"/>
      <c r="Y27" s="58"/>
      <c r="Z27" s="50"/>
      <c r="AA27" s="50"/>
      <c r="AB27" s="49"/>
      <c r="AC27" s="49"/>
      <c r="AD27" s="49"/>
      <c r="AE27" s="49"/>
      <c r="AF27" s="49"/>
      <c r="AG27" s="52"/>
      <c r="AH27" s="52"/>
      <c r="AI27" s="52"/>
      <c r="AJ27" s="50"/>
      <c r="AK27" s="50"/>
      <c r="AL27" s="50"/>
      <c r="AM27" s="50"/>
      <c r="AN27" s="218" t="s">
        <v>36</v>
      </c>
      <c r="AO27" s="80" t="s">
        <v>84</v>
      </c>
      <c r="AP27" s="81" t="s">
        <v>84</v>
      </c>
      <c r="AQ27" s="140"/>
      <c r="AR27" s="52"/>
      <c r="AS27" s="132"/>
      <c r="AT27" s="52"/>
      <c r="AU27" s="52"/>
      <c r="AV27" s="52"/>
      <c r="AW27" s="133"/>
      <c r="AX27" s="52"/>
      <c r="AY27" s="51"/>
      <c r="AZ27" s="52"/>
      <c r="BA27" s="52"/>
      <c r="BB27" s="133"/>
    </row>
    <row r="28" spans="1:56" ht="18" customHeight="1" thickBot="1" x14ac:dyDescent="0.4">
      <c r="A28" s="21"/>
      <c r="B28" s="138">
        <v>21</v>
      </c>
      <c r="C28" s="120" t="s">
        <v>78</v>
      </c>
      <c r="D28" s="121" t="s">
        <v>78</v>
      </c>
      <c r="E28" s="122" t="s">
        <v>78</v>
      </c>
      <c r="F28" s="49"/>
      <c r="G28" s="49"/>
      <c r="H28" s="47"/>
      <c r="I28" s="61"/>
      <c r="J28" s="49"/>
      <c r="K28" s="49"/>
      <c r="L28" s="50"/>
      <c r="M28" s="50"/>
      <c r="N28" s="50"/>
      <c r="O28" s="50"/>
      <c r="P28" s="47"/>
      <c r="Q28" s="49"/>
      <c r="R28" s="49"/>
      <c r="S28" s="49"/>
      <c r="T28" s="259" t="s">
        <v>39</v>
      </c>
      <c r="U28" s="262" t="s">
        <v>39</v>
      </c>
      <c r="V28" s="260" t="s">
        <v>39</v>
      </c>
      <c r="W28" s="50"/>
      <c r="X28" s="58"/>
      <c r="Y28" s="58"/>
      <c r="Z28" s="50"/>
      <c r="AA28" s="50"/>
      <c r="AB28" s="49"/>
      <c r="AC28" s="49"/>
      <c r="AD28" s="49"/>
      <c r="AE28" s="49"/>
      <c r="AF28" s="49"/>
      <c r="AG28" s="52"/>
      <c r="AH28" s="52"/>
      <c r="AI28" s="52"/>
      <c r="AJ28" s="50"/>
      <c r="AK28" s="50"/>
      <c r="AL28" s="50"/>
      <c r="AM28" s="50"/>
      <c r="AN28" s="218" t="s">
        <v>36</v>
      </c>
      <c r="AO28" s="80" t="s">
        <v>84</v>
      </c>
      <c r="AP28" s="81" t="s">
        <v>84</v>
      </c>
      <c r="AQ28" s="140"/>
      <c r="AR28" s="52"/>
      <c r="AS28" s="199"/>
      <c r="AT28" s="152"/>
      <c r="AU28" s="200" t="s">
        <v>53</v>
      </c>
      <c r="AV28" s="152">
        <f>SUM(AV6:AV26)</f>
        <v>191</v>
      </c>
      <c r="AW28" s="153"/>
      <c r="AX28" s="52"/>
      <c r="AY28" s="51"/>
      <c r="AZ28" s="52"/>
      <c r="BA28" s="52"/>
      <c r="BB28" s="133"/>
    </row>
    <row r="29" spans="1:56" ht="18" customHeight="1" x14ac:dyDescent="0.35">
      <c r="A29" s="21"/>
      <c r="B29" s="138">
        <v>22</v>
      </c>
      <c r="C29" s="64" t="s">
        <v>41</v>
      </c>
      <c r="D29" s="95" t="s">
        <v>41</v>
      </c>
      <c r="E29" s="95" t="s">
        <v>41</v>
      </c>
      <c r="F29" s="95" t="s">
        <v>41</v>
      </c>
      <c r="G29" s="95" t="s">
        <v>41</v>
      </c>
      <c r="H29" s="95" t="s">
        <v>41</v>
      </c>
      <c r="I29" s="95" t="s">
        <v>41</v>
      </c>
      <c r="J29" s="95" t="s">
        <v>41</v>
      </c>
      <c r="K29" s="95" t="s">
        <v>41</v>
      </c>
      <c r="L29" s="95" t="s">
        <v>41</v>
      </c>
      <c r="M29" s="95" t="s">
        <v>41</v>
      </c>
      <c r="N29" s="95" t="s">
        <v>41</v>
      </c>
      <c r="O29" s="95" t="s">
        <v>41</v>
      </c>
      <c r="P29" s="95" t="s">
        <v>41</v>
      </c>
      <c r="Q29" s="95" t="s">
        <v>41</v>
      </c>
      <c r="R29" s="95" t="s">
        <v>41</v>
      </c>
      <c r="S29" s="95" t="s">
        <v>41</v>
      </c>
      <c r="T29" s="96" t="s">
        <v>41</v>
      </c>
      <c r="U29" s="96" t="s">
        <v>41</v>
      </c>
      <c r="V29" s="96" t="s">
        <v>41</v>
      </c>
      <c r="W29" s="95" t="s">
        <v>41</v>
      </c>
      <c r="X29" s="95" t="s">
        <v>41</v>
      </c>
      <c r="Y29" s="95" t="s">
        <v>41</v>
      </c>
      <c r="Z29" s="95" t="s">
        <v>41</v>
      </c>
      <c r="AA29" s="95" t="s">
        <v>41</v>
      </c>
      <c r="AB29" s="95" t="s">
        <v>41</v>
      </c>
      <c r="AC29" s="95" t="s">
        <v>41</v>
      </c>
      <c r="AD29" s="95" t="s">
        <v>41</v>
      </c>
      <c r="AE29" s="95" t="s">
        <v>41</v>
      </c>
      <c r="AF29" s="95" t="s">
        <v>41</v>
      </c>
      <c r="AG29" s="95" t="s">
        <v>41</v>
      </c>
      <c r="AH29" s="95" t="s">
        <v>41</v>
      </c>
      <c r="AI29" s="95" t="s">
        <v>41</v>
      </c>
      <c r="AJ29" s="95" t="s">
        <v>41</v>
      </c>
      <c r="AK29" s="95" t="s">
        <v>41</v>
      </c>
      <c r="AL29" s="95" t="s">
        <v>41</v>
      </c>
      <c r="AM29" s="95" t="s">
        <v>41</v>
      </c>
      <c r="AN29" s="95" t="s">
        <v>41</v>
      </c>
      <c r="AO29" s="95" t="s">
        <v>41</v>
      </c>
      <c r="AP29" s="59" t="s">
        <v>41</v>
      </c>
      <c r="AQ29" s="140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133"/>
    </row>
    <row r="30" spans="1:56" ht="18" customHeight="1" x14ac:dyDescent="0.3">
      <c r="B30" s="272"/>
      <c r="C30" s="273"/>
      <c r="D30" s="273"/>
      <c r="E30" s="273"/>
      <c r="F30" s="273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273"/>
      <c r="W30" s="273"/>
      <c r="X30" s="273"/>
      <c r="Y30" s="273"/>
      <c r="Z30" s="273"/>
      <c r="AA30" s="273"/>
      <c r="AB30" s="273"/>
      <c r="AC30" s="273"/>
      <c r="AD30" s="273"/>
      <c r="AE30" s="273"/>
      <c r="AF30" s="273"/>
      <c r="AG30" s="273"/>
      <c r="AH30" s="273"/>
      <c r="AI30" s="273"/>
      <c r="AJ30" s="273"/>
      <c r="AK30" s="273"/>
      <c r="AL30" s="273"/>
      <c r="AM30" s="273"/>
      <c r="AN30" s="273"/>
      <c r="AO30" s="273"/>
      <c r="AP30" s="273"/>
      <c r="AQ30" s="273"/>
      <c r="AR30" s="52"/>
      <c r="AS30" s="52"/>
      <c r="AT30" s="52"/>
      <c r="AU30" s="52"/>
      <c r="AV30" s="52"/>
      <c r="AW30" s="52"/>
      <c r="AX30" s="31"/>
      <c r="AY30" s="23" t="s">
        <v>54</v>
      </c>
      <c r="AZ30" s="23" t="s">
        <v>55</v>
      </c>
      <c r="BA30" s="25" t="s">
        <v>28</v>
      </c>
      <c r="BB30" s="133"/>
    </row>
    <row r="31" spans="1:56" ht="18" customHeight="1" x14ac:dyDescent="0.25">
      <c r="B31" s="132"/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39" t="s">
        <v>56</v>
      </c>
      <c r="AY31" s="25" t="s">
        <v>40</v>
      </c>
      <c r="AZ31" s="31">
        <f>SUM(AV8)</f>
        <v>87</v>
      </c>
      <c r="BA31" s="31">
        <f>(AZ31/$AV$28)*100</f>
        <v>45.549738219895289</v>
      </c>
      <c r="BB31" s="133"/>
    </row>
    <row r="32" spans="1:56" ht="18" customHeight="1" x14ac:dyDescent="0.25">
      <c r="B32" s="14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39" t="s">
        <v>57</v>
      </c>
      <c r="AY32" s="25" t="s">
        <v>58</v>
      </c>
      <c r="AZ32" s="31">
        <f>SUM(AV9:AV16)</f>
        <v>8</v>
      </c>
      <c r="BA32" s="31">
        <f>(AZ32/$AV$28)*100</f>
        <v>4.1884816753926701</v>
      </c>
      <c r="BB32" s="133"/>
    </row>
    <row r="33" spans="1:54" ht="18" customHeight="1" x14ac:dyDescent="0.25">
      <c r="B33" s="13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39" t="s">
        <v>59</v>
      </c>
      <c r="AY33" s="25" t="s">
        <v>60</v>
      </c>
      <c r="AZ33" s="31">
        <f>SUM(AV21:AV26)</f>
        <v>54</v>
      </c>
      <c r="BA33" s="31">
        <f t="shared" ref="BA33:BA34" si="1">(AZ33/$AV$28)*100</f>
        <v>28.272251308900525</v>
      </c>
      <c r="BB33" s="133"/>
    </row>
    <row r="34" spans="1:54" ht="18" customHeight="1" x14ac:dyDescent="0.25">
      <c r="B34" s="145"/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52"/>
      <c r="Q34" s="143"/>
      <c r="R34" s="143"/>
      <c r="S34" s="143"/>
      <c r="T34" s="143"/>
      <c r="U34" s="143"/>
      <c r="V34" s="143"/>
      <c r="W34" s="143"/>
      <c r="X34" s="143"/>
      <c r="Y34" s="143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39" t="s">
        <v>61</v>
      </c>
      <c r="AY34" s="25" t="s">
        <v>62</v>
      </c>
      <c r="AZ34" s="31">
        <f>SUM(AV17:AV20)</f>
        <v>18</v>
      </c>
      <c r="BA34" s="31">
        <f t="shared" si="1"/>
        <v>9.4240837696335085</v>
      </c>
      <c r="BB34" s="133"/>
    </row>
    <row r="35" spans="1:54" ht="18" customHeight="1" x14ac:dyDescent="0.25">
      <c r="B35" s="145"/>
      <c r="C35" s="143"/>
      <c r="D35" s="143"/>
      <c r="E35" s="143"/>
      <c r="F35" s="143"/>
      <c r="G35" s="146"/>
      <c r="H35" s="143"/>
      <c r="I35" s="143"/>
      <c r="J35" s="146"/>
      <c r="K35" s="143"/>
      <c r="L35" s="143"/>
      <c r="M35" s="146"/>
      <c r="N35" s="143"/>
      <c r="O35" s="143"/>
      <c r="P35" s="52"/>
      <c r="Q35" s="143"/>
      <c r="R35" s="143"/>
      <c r="S35" s="143"/>
      <c r="T35" s="143"/>
      <c r="U35" s="143"/>
      <c r="V35" s="143"/>
      <c r="W35" s="143"/>
      <c r="X35" s="143"/>
      <c r="Y35" s="143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147"/>
      <c r="AY35" s="52"/>
      <c r="AZ35" s="52"/>
      <c r="BA35" s="52"/>
      <c r="BB35" s="133"/>
    </row>
    <row r="36" spans="1:54" ht="18" customHeight="1" x14ac:dyDescent="0.25">
      <c r="A36" s="47"/>
      <c r="B36" s="148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133"/>
    </row>
    <row r="37" spans="1:54" ht="18" customHeight="1" x14ac:dyDescent="0.25">
      <c r="A37" s="47"/>
      <c r="B37" s="149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7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133"/>
    </row>
    <row r="38" spans="1:54" ht="18" customHeight="1" x14ac:dyDescent="0.25">
      <c r="A38" s="47"/>
      <c r="B38" s="137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8"/>
      <c r="R38" s="49"/>
      <c r="S38" s="47"/>
      <c r="T38" s="49"/>
      <c r="U38" s="47"/>
      <c r="V38" s="47"/>
      <c r="W38" s="47"/>
      <c r="X38" s="49"/>
      <c r="Y38" s="49"/>
      <c r="Z38" s="49"/>
      <c r="AA38" s="49"/>
      <c r="AB38" s="47"/>
      <c r="AC38" s="47"/>
      <c r="AD38" s="47"/>
      <c r="AE38" s="47"/>
      <c r="AF38" s="47"/>
      <c r="AG38" s="49"/>
      <c r="AH38" s="47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133"/>
    </row>
    <row r="39" spans="1:54" ht="18" customHeight="1" x14ac:dyDescent="0.25">
      <c r="A39" s="47"/>
      <c r="B39" s="137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8"/>
      <c r="R39" s="49"/>
      <c r="S39" s="47"/>
      <c r="T39" s="49"/>
      <c r="U39" s="49"/>
      <c r="V39" s="47"/>
      <c r="W39" s="47"/>
      <c r="X39" s="49"/>
      <c r="Y39" s="49"/>
      <c r="Z39" s="49"/>
      <c r="AA39" s="49"/>
      <c r="AB39" s="47"/>
      <c r="AC39" s="47"/>
      <c r="AD39" s="47"/>
      <c r="AE39" s="47"/>
      <c r="AF39" s="47"/>
      <c r="AG39" s="49"/>
      <c r="AH39" s="47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133"/>
    </row>
    <row r="40" spans="1:54" ht="18" customHeight="1" x14ac:dyDescent="0.25">
      <c r="A40" s="47"/>
      <c r="B40" s="137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7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133"/>
    </row>
    <row r="41" spans="1:54" ht="12.5" x14ac:dyDescent="0.25">
      <c r="A41" s="47"/>
      <c r="B41" s="149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7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133"/>
    </row>
    <row r="42" spans="1:54" ht="12.5" x14ac:dyDescent="0.25">
      <c r="A42" s="47"/>
      <c r="B42" s="137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8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7"/>
      <c r="AG42" s="49"/>
      <c r="AH42" s="47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133"/>
    </row>
    <row r="43" spans="1:54" ht="12.5" x14ac:dyDescent="0.25">
      <c r="A43" s="47"/>
      <c r="B43" s="137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8"/>
      <c r="R43" s="49"/>
      <c r="S43" s="47"/>
      <c r="T43" s="47"/>
      <c r="U43" s="47"/>
      <c r="V43" s="47"/>
      <c r="W43" s="47"/>
      <c r="X43" s="47"/>
      <c r="Y43" s="49"/>
      <c r="Z43" s="47"/>
      <c r="AA43" s="47"/>
      <c r="AB43" s="47"/>
      <c r="AC43" s="47"/>
      <c r="AD43" s="47"/>
      <c r="AE43" s="47"/>
      <c r="AF43" s="49"/>
      <c r="AG43" s="49"/>
      <c r="AH43" s="47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133"/>
    </row>
    <row r="44" spans="1:54" ht="12.5" x14ac:dyDescent="0.25">
      <c r="A44" s="47"/>
      <c r="B44" s="137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7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133"/>
    </row>
    <row r="45" spans="1:54" ht="12.5" x14ac:dyDescent="0.25">
      <c r="A45" s="47"/>
      <c r="B45" s="149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7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133"/>
    </row>
    <row r="46" spans="1:54" ht="12.5" x14ac:dyDescent="0.25">
      <c r="A46" s="47"/>
      <c r="B46" s="137"/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8"/>
      <c r="R46" s="49"/>
      <c r="S46" s="47"/>
      <c r="T46" s="47"/>
      <c r="U46" s="47"/>
      <c r="V46" s="47"/>
      <c r="W46" s="49"/>
      <c r="X46" s="49"/>
      <c r="Y46" s="49"/>
      <c r="Z46" s="47"/>
      <c r="AA46" s="47"/>
      <c r="AB46" s="47"/>
      <c r="AC46" s="47"/>
      <c r="AD46" s="47"/>
      <c r="AE46" s="47"/>
      <c r="AF46" s="47"/>
      <c r="AG46" s="49"/>
      <c r="AH46" s="47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133"/>
    </row>
    <row r="47" spans="1:54" ht="12.5" x14ac:dyDescent="0.25">
      <c r="A47" s="47"/>
      <c r="B47" s="137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8"/>
      <c r="R47" s="49"/>
      <c r="S47" s="47"/>
      <c r="T47" s="47"/>
      <c r="U47" s="49"/>
      <c r="V47" s="47"/>
      <c r="W47" s="49"/>
      <c r="X47" s="49"/>
      <c r="Y47" s="49"/>
      <c r="Z47" s="47"/>
      <c r="AA47" s="47"/>
      <c r="AB47" s="47"/>
      <c r="AC47" s="47"/>
      <c r="AD47" s="47"/>
      <c r="AE47" s="47"/>
      <c r="AF47" s="47"/>
      <c r="AG47" s="49"/>
      <c r="AH47" s="47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133"/>
    </row>
    <row r="48" spans="1:54" ht="12.5" x14ac:dyDescent="0.25">
      <c r="A48" s="47"/>
      <c r="B48" s="137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8"/>
      <c r="R48" s="49"/>
      <c r="S48" s="47"/>
      <c r="T48" s="49"/>
      <c r="U48" s="47"/>
      <c r="V48" s="49"/>
      <c r="W48" s="49"/>
      <c r="X48" s="49"/>
      <c r="Y48" s="49"/>
      <c r="Z48" s="49"/>
      <c r="AA48" s="47"/>
      <c r="AB48" s="47"/>
      <c r="AC48" s="47"/>
      <c r="AD48" s="47"/>
      <c r="AE48" s="47"/>
      <c r="AF48" s="47"/>
      <c r="AG48" s="49"/>
      <c r="AH48" s="47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133"/>
    </row>
    <row r="49" spans="1:54" ht="12.5" x14ac:dyDescent="0.25">
      <c r="A49" s="47"/>
      <c r="B49" s="137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49"/>
      <c r="S49" s="52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7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133"/>
    </row>
    <row r="50" spans="1:54" ht="12.5" x14ac:dyDescent="0.25">
      <c r="A50" s="47"/>
      <c r="B50" s="149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49"/>
      <c r="S50" s="49"/>
      <c r="T50" s="47"/>
      <c r="U50" s="47"/>
      <c r="V50" s="47"/>
      <c r="W50" s="47"/>
      <c r="X50" s="47"/>
      <c r="Y50" s="47"/>
      <c r="Z50" s="49"/>
      <c r="AA50" s="49"/>
      <c r="AB50" s="49"/>
      <c r="AC50" s="49"/>
      <c r="AD50" s="49"/>
      <c r="AE50" s="49"/>
      <c r="AF50" s="49"/>
      <c r="AG50" s="49"/>
      <c r="AH50" s="47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133"/>
    </row>
    <row r="51" spans="1:54" ht="12.5" x14ac:dyDescent="0.25">
      <c r="A51" s="47"/>
      <c r="B51" s="137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8"/>
      <c r="R51" s="47"/>
      <c r="S51" s="47"/>
      <c r="T51" s="49"/>
      <c r="U51" s="49"/>
      <c r="V51" s="49"/>
      <c r="W51" s="49"/>
      <c r="X51" s="49"/>
      <c r="Y51" s="47"/>
      <c r="Z51" s="47"/>
      <c r="AA51" s="47"/>
      <c r="AB51" s="47"/>
      <c r="AC51" s="47"/>
      <c r="AD51" s="47"/>
      <c r="AE51" s="47"/>
      <c r="AF51" s="47"/>
      <c r="AG51" s="49"/>
      <c r="AH51" s="47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133"/>
    </row>
    <row r="52" spans="1:54" ht="12.5" x14ac:dyDescent="0.25">
      <c r="A52" s="47"/>
      <c r="B52" s="137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8"/>
      <c r="R52" s="47"/>
      <c r="S52" s="47"/>
      <c r="T52" s="47"/>
      <c r="U52" s="47"/>
      <c r="V52" s="49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9"/>
      <c r="AH52" s="47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133"/>
    </row>
    <row r="53" spans="1:54" ht="12.5" x14ac:dyDescent="0.25">
      <c r="A53" s="47"/>
      <c r="B53" s="137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8"/>
      <c r="R53" s="47"/>
      <c r="S53" s="47"/>
      <c r="T53" s="47"/>
      <c r="U53" s="47"/>
      <c r="V53" s="49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9"/>
      <c r="AH53" s="47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133"/>
    </row>
    <row r="54" spans="1:54" ht="12.5" x14ac:dyDescent="0.25">
      <c r="A54" s="47"/>
      <c r="B54" s="137"/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8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9"/>
      <c r="AH54" s="47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133"/>
    </row>
    <row r="55" spans="1:54" ht="13" thickBot="1" x14ac:dyDescent="0.3">
      <c r="A55" s="47"/>
      <c r="B55" s="161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51"/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3"/>
    </row>
    <row r="56" spans="1:54" ht="12.5" x14ac:dyDescent="0.25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</row>
    <row r="57" spans="1:54" ht="12.5" x14ac:dyDescent="0.25"/>
    <row r="58" spans="1:54" ht="12.5" x14ac:dyDescent="0.25"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M58" s="47"/>
      <c r="AN58" s="47"/>
      <c r="AO58" s="47"/>
      <c r="AP58" s="47"/>
      <c r="AQ58" s="47"/>
      <c r="AR58" s="47"/>
      <c r="AS58" s="47"/>
      <c r="AT58" s="47"/>
      <c r="AU58" s="47"/>
      <c r="AV58" s="47"/>
      <c r="AW58" s="47"/>
      <c r="AX58" s="47"/>
      <c r="AY58" s="47"/>
      <c r="AZ58" s="47"/>
      <c r="BA58" s="47"/>
      <c r="BB58" s="47"/>
    </row>
    <row r="59" spans="1:54" ht="20" x14ac:dyDescent="0.25">
      <c r="B59" s="47"/>
      <c r="C59" s="47"/>
      <c r="D59" s="47"/>
      <c r="E59" s="47"/>
      <c r="F59" s="47"/>
      <c r="G59" s="47"/>
      <c r="H59" s="296"/>
      <c r="I59" s="296"/>
      <c r="J59" s="296"/>
      <c r="K59" s="296"/>
      <c r="L59" s="296"/>
      <c r="M59" s="296"/>
      <c r="N59" s="296"/>
      <c r="O59" s="296"/>
      <c r="P59" s="296"/>
      <c r="Q59" s="296"/>
      <c r="R59" s="296"/>
      <c r="S59" s="296"/>
      <c r="T59" s="296"/>
      <c r="U59" s="296"/>
      <c r="V59" s="296"/>
      <c r="W59" s="296"/>
      <c r="X59" s="296"/>
      <c r="Y59" s="296"/>
      <c r="Z59" s="296"/>
      <c r="AA59" s="296"/>
      <c r="AB59" s="296"/>
      <c r="AC59" s="296"/>
      <c r="AD59" s="296"/>
      <c r="AE59" s="47"/>
      <c r="AF59" s="47"/>
      <c r="AG59" s="47"/>
      <c r="AH59" s="47"/>
      <c r="AI59" s="47"/>
      <c r="AJ59" s="47"/>
      <c r="AK59" s="47"/>
      <c r="AL59" s="47"/>
      <c r="AM59" s="47"/>
      <c r="AN59" s="47"/>
      <c r="AO59" s="47"/>
      <c r="AP59" s="47"/>
      <c r="AQ59" s="47"/>
      <c r="AR59" s="47"/>
      <c r="AS59" s="47"/>
      <c r="AT59" s="47"/>
      <c r="AU59" s="47"/>
      <c r="AV59" s="47"/>
      <c r="AW59" s="47"/>
      <c r="AX59" s="47"/>
      <c r="AY59" s="47"/>
      <c r="AZ59" s="47"/>
      <c r="BA59" s="47"/>
      <c r="BB59" s="47"/>
    </row>
    <row r="60" spans="1:54" ht="12.5" customHeight="1" x14ac:dyDescent="0.35">
      <c r="B60" s="235"/>
      <c r="C60" s="235"/>
      <c r="D60" s="47"/>
      <c r="E60" s="47"/>
      <c r="F60" s="47"/>
      <c r="G60" s="47"/>
      <c r="H60" s="236"/>
      <c r="I60" s="236"/>
      <c r="J60" s="236"/>
      <c r="K60" s="236"/>
      <c r="L60" s="236"/>
      <c r="M60" s="236"/>
      <c r="N60" s="236"/>
      <c r="O60" s="236"/>
      <c r="P60" s="236"/>
      <c r="Q60" s="236"/>
      <c r="R60" s="236"/>
      <c r="S60" s="236"/>
      <c r="T60" s="236"/>
      <c r="U60" s="236"/>
      <c r="V60" s="236"/>
      <c r="W60" s="236"/>
      <c r="X60" s="236"/>
      <c r="Y60" s="236"/>
      <c r="Z60" s="236"/>
      <c r="AA60" s="236"/>
      <c r="AB60" s="236"/>
      <c r="AC60" s="236"/>
      <c r="AD60" s="236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7"/>
      <c r="AP60" s="47"/>
      <c r="AQ60" s="47"/>
      <c r="AR60" s="47"/>
      <c r="AS60" s="47"/>
      <c r="AT60" s="237"/>
      <c r="AU60" s="237"/>
      <c r="AV60" s="237"/>
      <c r="AW60" s="237"/>
      <c r="AX60" s="47"/>
      <c r="AY60" s="237"/>
      <c r="AZ60" s="47"/>
      <c r="BA60" s="237"/>
      <c r="BB60" s="47"/>
    </row>
    <row r="61" spans="1:54" ht="15.5" customHeight="1" x14ac:dyDescent="0.35">
      <c r="B61" s="235"/>
      <c r="C61" s="235"/>
      <c r="D61" s="47"/>
      <c r="E61" s="47"/>
      <c r="F61" s="47"/>
      <c r="G61" s="47"/>
      <c r="H61" s="238"/>
      <c r="I61" s="238"/>
      <c r="J61" s="238"/>
      <c r="K61" s="238"/>
      <c r="L61" s="238"/>
      <c r="M61" s="238"/>
      <c r="N61" s="238"/>
      <c r="O61" s="238"/>
      <c r="P61" s="238"/>
      <c r="Q61" s="238"/>
      <c r="R61" s="238"/>
      <c r="S61" s="238"/>
      <c r="T61" s="238"/>
      <c r="U61" s="238"/>
      <c r="V61" s="238"/>
      <c r="W61" s="238"/>
      <c r="X61" s="238"/>
      <c r="Y61" s="238"/>
      <c r="Z61" s="238"/>
      <c r="AA61" s="238"/>
      <c r="AB61" s="238"/>
      <c r="AC61" s="238"/>
      <c r="AD61" s="238"/>
      <c r="AE61" s="47"/>
      <c r="AF61" s="47"/>
      <c r="AG61" s="47"/>
      <c r="AH61" s="47"/>
      <c r="AI61" s="47"/>
      <c r="AJ61" s="47"/>
      <c r="AK61" s="47"/>
      <c r="AL61" s="47"/>
      <c r="AM61" s="47"/>
      <c r="AN61" s="47"/>
      <c r="AO61" s="47"/>
      <c r="AP61" s="47"/>
      <c r="AQ61" s="47"/>
      <c r="AR61" s="47"/>
      <c r="AS61" s="48"/>
      <c r="AT61" s="48"/>
      <c r="AU61" s="48"/>
      <c r="AV61" s="48"/>
      <c r="AW61" s="48"/>
      <c r="AX61" s="47"/>
      <c r="AY61" s="48"/>
      <c r="AZ61" s="47"/>
      <c r="BA61" s="237"/>
      <c r="BB61" s="47"/>
    </row>
    <row r="62" spans="1:54" ht="12.5" x14ac:dyDescent="0.25">
      <c r="B62" s="18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125"/>
      <c r="AR62" s="47"/>
      <c r="AS62" s="49"/>
      <c r="AT62" s="48"/>
      <c r="AU62" s="48"/>
      <c r="AV62" s="48"/>
      <c r="AW62" s="48"/>
      <c r="AX62" s="47"/>
      <c r="AY62" s="48"/>
      <c r="AZ62" s="47"/>
      <c r="BA62" s="47"/>
      <c r="BB62" s="47"/>
    </row>
    <row r="63" spans="1:54" ht="12.5" x14ac:dyDescent="0.25">
      <c r="B63" s="18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  <c r="AQ63" s="125"/>
      <c r="AR63" s="47"/>
      <c r="AS63" s="229"/>
      <c r="AT63" s="48"/>
      <c r="AU63" s="48"/>
      <c r="AV63" s="48"/>
      <c r="AW63" s="48"/>
      <c r="AX63" s="47"/>
      <c r="AY63" s="48"/>
      <c r="AZ63" s="47"/>
      <c r="BA63" s="47"/>
      <c r="BB63" s="47"/>
    </row>
    <row r="64" spans="1:54" ht="12.5" x14ac:dyDescent="0.25">
      <c r="B64" s="18"/>
      <c r="C64" s="227"/>
      <c r="D64" s="227"/>
      <c r="E64" s="227"/>
      <c r="F64" s="227"/>
      <c r="G64" s="227"/>
      <c r="H64" s="22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230"/>
      <c r="T64" s="230"/>
      <c r="U64" s="230"/>
      <c r="V64" s="230"/>
      <c r="W64" s="230"/>
      <c r="X64" s="230"/>
      <c r="Y64" s="230"/>
      <c r="Z64" s="230"/>
      <c r="AA64" s="230"/>
      <c r="AB64" s="47"/>
      <c r="AC64" s="47"/>
      <c r="AD64" s="47"/>
      <c r="AE64" s="47"/>
      <c r="AF64" s="47"/>
      <c r="AG64" s="47"/>
      <c r="AH64" s="47"/>
      <c r="AI64" s="49"/>
      <c r="AJ64" s="47"/>
      <c r="AK64" s="47"/>
      <c r="AL64" s="47"/>
      <c r="AM64" s="47"/>
      <c r="AN64" s="230"/>
      <c r="AO64" s="230"/>
      <c r="AP64" s="230"/>
      <c r="AQ64" s="125"/>
      <c r="AR64" s="47"/>
      <c r="AS64" s="49"/>
      <c r="AT64" s="48"/>
      <c r="AU64" s="48"/>
      <c r="AV64" s="48"/>
      <c r="AW64" s="48"/>
      <c r="AX64" s="47"/>
      <c r="AY64" s="48"/>
      <c r="AZ64" s="47"/>
      <c r="BA64" s="47"/>
      <c r="BB64" s="47"/>
    </row>
    <row r="65" spans="2:54" ht="12.5" x14ac:dyDescent="0.25">
      <c r="B65" s="18"/>
      <c r="C65" s="227"/>
      <c r="D65" s="227"/>
      <c r="E65" s="227"/>
      <c r="F65" s="227"/>
      <c r="G65" s="227"/>
      <c r="H65" s="22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230"/>
      <c r="U65" s="230"/>
      <c r="V65" s="230"/>
      <c r="W65" s="230"/>
      <c r="X65" s="230"/>
      <c r="Y65" s="230"/>
      <c r="Z65" s="230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230"/>
      <c r="AN65" s="230"/>
      <c r="AO65" s="230"/>
      <c r="AP65" s="230"/>
      <c r="AQ65" s="125"/>
      <c r="AR65" s="47"/>
      <c r="AS65" s="49"/>
      <c r="AT65" s="48"/>
      <c r="AU65" s="48"/>
      <c r="AV65" s="48"/>
      <c r="AW65" s="48"/>
      <c r="AX65" s="47"/>
      <c r="AY65" s="48"/>
      <c r="AZ65" s="47"/>
      <c r="BA65" s="47"/>
      <c r="BB65" s="47"/>
    </row>
    <row r="66" spans="2:54" ht="12.5" x14ac:dyDescent="0.25">
      <c r="B66" s="18"/>
      <c r="C66" s="227"/>
      <c r="D66" s="227"/>
      <c r="E66" s="227"/>
      <c r="F66" s="227"/>
      <c r="G66" s="227"/>
      <c r="H66" s="22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230"/>
      <c r="V66" s="230"/>
      <c r="W66" s="230"/>
      <c r="X66" s="230"/>
      <c r="Y66" s="230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251"/>
      <c r="AN66" s="251"/>
      <c r="AO66" s="230"/>
      <c r="AP66" s="230"/>
      <c r="AQ66" s="125"/>
      <c r="AR66" s="47"/>
      <c r="AS66" s="49"/>
      <c r="AT66" s="48"/>
      <c r="AU66" s="48"/>
      <c r="AV66" s="48"/>
      <c r="AW66" s="48"/>
      <c r="AX66" s="47"/>
      <c r="AY66" s="48"/>
      <c r="AZ66" s="47"/>
      <c r="BA66" s="47"/>
      <c r="BB66" s="47"/>
    </row>
    <row r="67" spans="2:54" ht="15.5" x14ac:dyDescent="0.35">
      <c r="B67" s="18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230"/>
      <c r="W67" s="230"/>
      <c r="X67" s="230"/>
      <c r="Y67" s="47"/>
      <c r="Z67" s="47"/>
      <c r="AA67" s="58"/>
      <c r="AB67" s="47"/>
      <c r="AC67" s="47"/>
      <c r="AD67" s="47"/>
      <c r="AE67" s="47"/>
      <c r="AF67" s="47"/>
      <c r="AG67" s="47"/>
      <c r="AH67" s="47"/>
      <c r="AI67" s="61"/>
      <c r="AJ67" s="61"/>
      <c r="AK67" s="61"/>
      <c r="AL67" s="61"/>
      <c r="AM67" s="251"/>
      <c r="AN67" s="251"/>
      <c r="AO67" s="47"/>
      <c r="AP67" s="47"/>
      <c r="AQ67" s="125"/>
      <c r="AR67" s="47"/>
      <c r="AS67" s="49"/>
      <c r="AT67" s="48"/>
      <c r="AU67" s="48"/>
      <c r="AV67" s="48"/>
      <c r="AW67" s="48"/>
      <c r="AX67" s="47"/>
      <c r="AY67" s="48"/>
      <c r="AZ67" s="47"/>
      <c r="BA67" s="47"/>
      <c r="BB67" s="47"/>
    </row>
    <row r="68" spans="2:54" ht="15.5" x14ac:dyDescent="0.35">
      <c r="B68" s="18"/>
      <c r="C68" s="47"/>
      <c r="D68" s="47"/>
      <c r="E68" s="58"/>
      <c r="F68" s="58"/>
      <c r="G68" s="47"/>
      <c r="H68" s="47"/>
      <c r="I68" s="47"/>
      <c r="J68" s="47"/>
      <c r="K68" s="47"/>
      <c r="L68" s="61"/>
      <c r="M68" s="61"/>
      <c r="N68" s="61"/>
      <c r="O68" s="58"/>
      <c r="P68" s="58"/>
      <c r="Q68" s="47"/>
      <c r="R68" s="47"/>
      <c r="S68" s="47"/>
      <c r="T68" s="47"/>
      <c r="U68" s="47"/>
      <c r="V68" s="47"/>
      <c r="W68" s="230"/>
      <c r="X68" s="47"/>
      <c r="Y68" s="47"/>
      <c r="Z68" s="47"/>
      <c r="AA68" s="58"/>
      <c r="AB68" s="47"/>
      <c r="AC68" s="47"/>
      <c r="AD68" s="47"/>
      <c r="AE68" s="47"/>
      <c r="AF68" s="47"/>
      <c r="AG68" s="47"/>
      <c r="AH68" s="47"/>
      <c r="AI68" s="61"/>
      <c r="AJ68" s="61"/>
      <c r="AK68" s="61"/>
      <c r="AL68" s="61"/>
      <c r="AM68" s="251"/>
      <c r="AN68" s="251"/>
      <c r="AO68" s="47"/>
      <c r="AP68" s="47"/>
      <c r="AQ68" s="125"/>
      <c r="AR68" s="47"/>
      <c r="AS68" s="49"/>
      <c r="AT68" s="48"/>
      <c r="AU68" s="48"/>
      <c r="AV68" s="48"/>
      <c r="AW68" s="48"/>
      <c r="AX68" s="47"/>
      <c r="AY68" s="48"/>
      <c r="AZ68" s="47"/>
      <c r="BA68" s="47"/>
      <c r="BB68" s="47"/>
    </row>
    <row r="69" spans="2:54" ht="15.5" x14ac:dyDescent="0.35">
      <c r="B69" s="18"/>
      <c r="C69" s="47"/>
      <c r="D69" s="47"/>
      <c r="E69" s="58"/>
      <c r="F69" s="58"/>
      <c r="G69" s="47"/>
      <c r="H69" s="47"/>
      <c r="I69" s="47"/>
      <c r="J69" s="47"/>
      <c r="K69" s="47"/>
      <c r="L69" s="61"/>
      <c r="M69" s="61"/>
      <c r="N69" s="61"/>
      <c r="O69" s="58"/>
      <c r="P69" s="58"/>
      <c r="Q69" s="47"/>
      <c r="R69" s="47"/>
      <c r="S69" s="48"/>
      <c r="T69" s="47"/>
      <c r="U69" s="47"/>
      <c r="V69" s="47"/>
      <c r="W69" s="47"/>
      <c r="X69" s="47"/>
      <c r="Y69" s="47"/>
      <c r="Z69" s="58"/>
      <c r="AA69" s="58"/>
      <c r="AB69" s="47"/>
      <c r="AC69" s="47"/>
      <c r="AD69" s="47"/>
      <c r="AE69" s="47"/>
      <c r="AF69" s="47"/>
      <c r="AG69" s="47"/>
      <c r="AH69" s="47"/>
      <c r="AI69" s="61"/>
      <c r="AJ69" s="61"/>
      <c r="AK69" s="61"/>
      <c r="AL69" s="61"/>
      <c r="AM69" s="251"/>
      <c r="AN69" s="251"/>
      <c r="AO69" s="47"/>
      <c r="AP69" s="47"/>
      <c r="AQ69" s="125"/>
      <c r="AR69" s="47"/>
      <c r="AS69" s="49"/>
      <c r="AT69" s="48"/>
      <c r="AU69" s="48"/>
      <c r="AV69" s="48"/>
      <c r="AW69" s="48"/>
      <c r="AX69" s="47"/>
      <c r="AY69" s="48"/>
      <c r="AZ69" s="47"/>
      <c r="BA69" s="47"/>
      <c r="BB69" s="47"/>
    </row>
    <row r="70" spans="2:54" ht="15.5" x14ac:dyDescent="0.35">
      <c r="B70" s="18"/>
      <c r="C70" s="47"/>
      <c r="D70" s="47"/>
      <c r="E70" s="58"/>
      <c r="F70" s="58"/>
      <c r="G70" s="47"/>
      <c r="H70" s="47"/>
      <c r="I70" s="47"/>
      <c r="J70" s="47"/>
      <c r="K70" s="47"/>
      <c r="L70" s="61"/>
      <c r="M70" s="61"/>
      <c r="N70" s="61"/>
      <c r="O70" s="58"/>
      <c r="P70" s="58"/>
      <c r="Q70" s="47"/>
      <c r="R70" s="47"/>
      <c r="S70" s="47"/>
      <c r="T70" s="47"/>
      <c r="U70" s="47"/>
      <c r="V70" s="47"/>
      <c r="W70" s="47"/>
      <c r="X70" s="47"/>
      <c r="Y70" s="47"/>
      <c r="Z70" s="58"/>
      <c r="AA70" s="58"/>
      <c r="AB70" s="48"/>
      <c r="AC70" s="47"/>
      <c r="AD70" s="47"/>
      <c r="AE70" s="47"/>
      <c r="AF70" s="47"/>
      <c r="AG70" s="47"/>
      <c r="AH70" s="50"/>
      <c r="AI70" s="50"/>
      <c r="AJ70" s="50"/>
      <c r="AK70" s="50"/>
      <c r="AL70" s="50"/>
      <c r="AM70" s="50"/>
      <c r="AN70" s="50"/>
      <c r="AO70" s="50"/>
      <c r="AP70" s="50"/>
      <c r="AQ70" s="125"/>
      <c r="AR70" s="47"/>
      <c r="AS70" s="49"/>
      <c r="AT70" s="48"/>
      <c r="AU70" s="48"/>
      <c r="AV70" s="48"/>
      <c r="AW70" s="48"/>
      <c r="AX70" s="47"/>
      <c r="AY70" s="48"/>
      <c r="AZ70" s="47"/>
      <c r="BA70" s="47"/>
      <c r="BB70" s="47"/>
    </row>
    <row r="71" spans="2:54" ht="12.5" x14ac:dyDescent="0.25">
      <c r="B71" s="18"/>
      <c r="C71" s="50"/>
      <c r="D71" s="50"/>
      <c r="E71" s="50"/>
      <c r="F71" s="50"/>
      <c r="G71" s="47"/>
      <c r="H71" s="47"/>
      <c r="I71" s="62"/>
      <c r="J71" s="62"/>
      <c r="K71" s="62"/>
      <c r="L71" s="62"/>
      <c r="M71" s="50"/>
      <c r="N71" s="244"/>
      <c r="O71" s="244"/>
      <c r="P71" s="244"/>
      <c r="Q71" s="244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47"/>
      <c r="AN71" s="47"/>
      <c r="AO71" s="47"/>
      <c r="AP71" s="47"/>
      <c r="AQ71" s="125"/>
      <c r="AR71" s="47"/>
      <c r="AS71" s="49"/>
      <c r="AT71" s="48"/>
      <c r="AU71" s="48"/>
      <c r="AV71" s="48"/>
      <c r="AW71" s="48"/>
      <c r="AX71" s="47"/>
      <c r="AY71" s="48"/>
      <c r="AZ71" s="47"/>
      <c r="BA71" s="47"/>
      <c r="BB71" s="47"/>
    </row>
    <row r="72" spans="2:54" ht="12.5" x14ac:dyDescent="0.25">
      <c r="B72" s="18"/>
      <c r="C72" s="230"/>
      <c r="D72" s="230"/>
      <c r="E72" s="230"/>
      <c r="F72" s="230"/>
      <c r="G72" s="230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M72" s="47"/>
      <c r="AN72" s="47"/>
      <c r="AO72" s="57"/>
      <c r="AP72" s="57"/>
      <c r="AQ72" s="125"/>
      <c r="AR72" s="47"/>
      <c r="AS72" s="49"/>
      <c r="AT72" s="48"/>
      <c r="AU72" s="48"/>
      <c r="AV72" s="48"/>
      <c r="AW72" s="48"/>
      <c r="AX72" s="47"/>
      <c r="AY72" s="48"/>
      <c r="AZ72" s="47"/>
      <c r="BA72" s="47"/>
      <c r="BB72" s="47"/>
    </row>
    <row r="73" spans="2:54" ht="15.5" x14ac:dyDescent="0.35">
      <c r="B73" s="18"/>
      <c r="C73" s="230"/>
      <c r="D73" s="47"/>
      <c r="E73" s="230"/>
      <c r="F73" s="230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8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9"/>
      <c r="AF73" s="49"/>
      <c r="AG73" s="49"/>
      <c r="AH73" s="47"/>
      <c r="AI73" s="47"/>
      <c r="AJ73" s="47"/>
      <c r="AK73" s="47"/>
      <c r="AL73" s="47"/>
      <c r="AM73" s="47"/>
      <c r="AN73" s="47"/>
      <c r="AO73" s="50"/>
      <c r="AP73" s="50"/>
      <c r="AQ73" s="125"/>
      <c r="AR73" s="47"/>
      <c r="AS73" s="235"/>
      <c r="AT73" s="48"/>
      <c r="AU73" s="48"/>
      <c r="AV73" s="48"/>
      <c r="AW73" s="48"/>
      <c r="AX73" s="47"/>
      <c r="AY73" s="48"/>
      <c r="AZ73" s="47"/>
      <c r="BA73" s="47"/>
      <c r="BB73" s="47"/>
    </row>
    <row r="74" spans="2:54" ht="12.5" x14ac:dyDescent="0.25">
      <c r="B74" s="18"/>
      <c r="C74" s="230"/>
      <c r="D74" s="47"/>
      <c r="E74" s="230"/>
      <c r="F74" s="47"/>
      <c r="G74" s="47"/>
      <c r="H74" s="50"/>
      <c r="I74" s="50"/>
      <c r="J74" s="47"/>
      <c r="K74" s="47"/>
      <c r="L74" s="47"/>
      <c r="M74" s="47"/>
      <c r="N74" s="47"/>
      <c r="O74" s="47"/>
      <c r="P74" s="47"/>
      <c r="Q74" s="47"/>
      <c r="R74" s="48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9"/>
      <c r="AD74" s="47"/>
      <c r="AE74" s="49"/>
      <c r="AF74" s="49"/>
      <c r="AG74" s="49"/>
      <c r="AH74" s="47"/>
      <c r="AI74" s="48"/>
      <c r="AJ74" s="47"/>
      <c r="AK74" s="47"/>
      <c r="AL74" s="47"/>
      <c r="AM74" s="47"/>
      <c r="AN74" s="47"/>
      <c r="AO74" s="47"/>
      <c r="AP74" s="47"/>
      <c r="AQ74" s="125"/>
      <c r="AR74" s="47"/>
      <c r="AS74" s="49"/>
      <c r="AT74" s="48"/>
      <c r="AU74" s="48"/>
      <c r="AV74" s="48"/>
      <c r="AW74" s="48"/>
      <c r="AX74" s="47"/>
      <c r="AY74" s="48"/>
      <c r="AZ74" s="47"/>
      <c r="BA74" s="47"/>
      <c r="BB74" s="47"/>
    </row>
    <row r="75" spans="2:54" ht="15.5" x14ac:dyDescent="0.35">
      <c r="B75" s="18"/>
      <c r="C75" s="230"/>
      <c r="D75" s="228"/>
      <c r="E75" s="47"/>
      <c r="F75" s="47"/>
      <c r="G75" s="58"/>
      <c r="H75" s="58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58"/>
      <c r="T75" s="58"/>
      <c r="U75" s="47"/>
      <c r="V75" s="47"/>
      <c r="W75" s="47"/>
      <c r="X75" s="47"/>
      <c r="Y75" s="47"/>
      <c r="Z75" s="47"/>
      <c r="AA75" s="47"/>
      <c r="AB75" s="49"/>
      <c r="AC75" s="47"/>
      <c r="AD75" s="47"/>
      <c r="AE75" s="49"/>
      <c r="AF75" s="49"/>
      <c r="AG75" s="49"/>
      <c r="AH75" s="47"/>
      <c r="AI75" s="47"/>
      <c r="AJ75" s="47"/>
      <c r="AK75" s="58"/>
      <c r="AL75" s="58"/>
      <c r="AM75" s="47"/>
      <c r="AN75" s="61"/>
      <c r="AO75" s="61"/>
      <c r="AP75" s="61"/>
      <c r="AQ75" s="125"/>
      <c r="AR75" s="47"/>
      <c r="AS75" s="47"/>
      <c r="AT75" s="48"/>
      <c r="AU75" s="48"/>
      <c r="AV75" s="48"/>
      <c r="AW75" s="48"/>
      <c r="AX75" s="47"/>
      <c r="AY75" s="48"/>
      <c r="AZ75" s="47"/>
      <c r="BA75" s="47"/>
      <c r="BB75" s="47"/>
    </row>
    <row r="76" spans="2:54" ht="15.5" x14ac:dyDescent="0.35">
      <c r="B76" s="18"/>
      <c r="C76" s="230"/>
      <c r="D76" s="228"/>
      <c r="E76" s="47"/>
      <c r="F76" s="47"/>
      <c r="G76" s="58"/>
      <c r="H76" s="58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58"/>
      <c r="T76" s="58"/>
      <c r="U76" s="47"/>
      <c r="V76" s="47"/>
      <c r="W76" s="47"/>
      <c r="X76" s="47"/>
      <c r="Y76" s="47"/>
      <c r="Z76" s="47"/>
      <c r="AA76" s="49"/>
      <c r="AB76" s="47"/>
      <c r="AC76" s="47"/>
      <c r="AD76" s="49"/>
      <c r="AE76" s="49"/>
      <c r="AF76" s="49"/>
      <c r="AG76" s="50"/>
      <c r="AH76" s="50"/>
      <c r="AI76" s="50"/>
      <c r="AJ76" s="50"/>
      <c r="AK76" s="58"/>
      <c r="AL76" s="58"/>
      <c r="AM76" s="50"/>
      <c r="AN76" s="61"/>
      <c r="AO76" s="61"/>
      <c r="AP76" s="61"/>
      <c r="AQ76" s="125"/>
      <c r="AR76" s="47"/>
      <c r="AS76" s="47"/>
      <c r="AT76" s="48"/>
      <c r="AU76" s="48"/>
      <c r="AV76" s="48"/>
      <c r="AW76" s="48"/>
      <c r="AX76" s="47"/>
      <c r="AY76" s="48"/>
      <c r="AZ76" s="47"/>
      <c r="BA76" s="47"/>
      <c r="BB76" s="47"/>
    </row>
    <row r="77" spans="2:54" ht="15.5" x14ac:dyDescent="0.35">
      <c r="B77" s="18"/>
      <c r="C77" s="47"/>
      <c r="D77" s="228"/>
      <c r="E77" s="47"/>
      <c r="F77" s="47"/>
      <c r="G77" s="58"/>
      <c r="H77" s="58"/>
      <c r="I77" s="47"/>
      <c r="J77" s="47"/>
      <c r="K77" s="47"/>
      <c r="L77" s="47"/>
      <c r="M77" s="47"/>
      <c r="N77" s="47"/>
      <c r="O77" s="47"/>
      <c r="P77" s="48"/>
      <c r="Q77" s="47"/>
      <c r="R77" s="47"/>
      <c r="S77" s="58"/>
      <c r="T77" s="58"/>
      <c r="U77" s="47"/>
      <c r="V77" s="47"/>
      <c r="W77" s="47"/>
      <c r="X77" s="47"/>
      <c r="Y77" s="49"/>
      <c r="Z77" s="47"/>
      <c r="AA77" s="47"/>
      <c r="AB77" s="47"/>
      <c r="AC77" s="47"/>
      <c r="AD77" s="47"/>
      <c r="AE77" s="47"/>
      <c r="AF77" s="49"/>
      <c r="AG77" s="50"/>
      <c r="AH77" s="50"/>
      <c r="AI77" s="50"/>
      <c r="AJ77" s="50"/>
      <c r="AK77" s="58"/>
      <c r="AL77" s="58"/>
      <c r="AM77" s="50"/>
      <c r="AN77" s="61"/>
      <c r="AO77" s="61"/>
      <c r="AP77" s="61"/>
      <c r="AQ77" s="125"/>
      <c r="AR77" s="47"/>
      <c r="AS77" s="47"/>
      <c r="AT77" s="47"/>
      <c r="AU77" s="48"/>
      <c r="AV77" s="48"/>
      <c r="AW77" s="48"/>
      <c r="AX77" s="47"/>
      <c r="AY77" s="48"/>
      <c r="AZ77" s="47"/>
      <c r="BA77" s="47"/>
      <c r="BB77" s="47"/>
    </row>
    <row r="78" spans="2:54" ht="12.5" x14ac:dyDescent="0.25">
      <c r="B78" s="18"/>
      <c r="C78" s="50"/>
      <c r="D78" s="50"/>
      <c r="E78" s="50"/>
      <c r="F78" s="50"/>
      <c r="G78" s="50"/>
      <c r="H78" s="50"/>
      <c r="I78" s="47"/>
      <c r="J78" s="47"/>
      <c r="K78" s="47"/>
      <c r="L78" s="62"/>
      <c r="M78" s="62"/>
      <c r="N78" s="62"/>
      <c r="O78" s="62"/>
      <c r="P78" s="62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125"/>
      <c r="AR78" s="47"/>
      <c r="AS78" s="47"/>
      <c r="AT78" s="47"/>
      <c r="AU78" s="48"/>
      <c r="AV78" s="48"/>
      <c r="AW78" s="48"/>
      <c r="AX78" s="47"/>
      <c r="AY78" s="48"/>
      <c r="AZ78" s="47"/>
      <c r="BA78" s="47"/>
      <c r="BB78" s="47"/>
    </row>
    <row r="79" spans="2:54" ht="12.5" x14ac:dyDescent="0.25">
      <c r="B79" s="18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9"/>
      <c r="Q79" s="47"/>
      <c r="R79" s="47"/>
      <c r="S79" s="47"/>
      <c r="T79" s="50"/>
      <c r="U79" s="50"/>
      <c r="V79" s="50"/>
      <c r="W79" s="50"/>
      <c r="X79" s="50"/>
      <c r="Y79" s="50"/>
      <c r="Z79" s="62"/>
      <c r="AA79" s="62"/>
      <c r="AB79" s="62"/>
      <c r="AC79" s="62"/>
      <c r="AD79" s="62"/>
      <c r="AE79" s="47"/>
      <c r="AF79" s="47"/>
      <c r="AG79" s="50"/>
      <c r="AH79" s="50"/>
      <c r="AI79" s="50"/>
      <c r="AJ79" s="50"/>
      <c r="AK79" s="50"/>
      <c r="AL79" s="230"/>
      <c r="AM79" s="230"/>
      <c r="AN79" s="230"/>
      <c r="AO79" s="230"/>
      <c r="AP79" s="230"/>
      <c r="AQ79" s="125"/>
      <c r="AR79" s="47"/>
      <c r="AS79" s="47"/>
      <c r="AT79" s="47"/>
      <c r="AU79" s="48"/>
      <c r="AV79" s="48"/>
      <c r="AW79" s="48"/>
      <c r="AX79" s="47"/>
      <c r="AY79" s="48"/>
      <c r="AZ79" s="47"/>
      <c r="BA79" s="47"/>
      <c r="BB79" s="47"/>
    </row>
    <row r="80" spans="2:54" ht="12.5" x14ac:dyDescent="0.25">
      <c r="B80" s="18"/>
      <c r="C80" s="50"/>
      <c r="D80" s="50"/>
      <c r="E80" s="47"/>
      <c r="F80" s="47"/>
      <c r="G80" s="47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50"/>
      <c r="U80" s="50"/>
      <c r="V80" s="50"/>
      <c r="W80" s="50"/>
      <c r="X80" s="50"/>
      <c r="Y80" s="50"/>
      <c r="Z80" s="50"/>
      <c r="AA80" s="50"/>
      <c r="AB80" s="49"/>
      <c r="AC80" s="49"/>
      <c r="AD80" s="49"/>
      <c r="AE80" s="49"/>
      <c r="AF80" s="49"/>
      <c r="AG80" s="50"/>
      <c r="AH80" s="50"/>
      <c r="AI80" s="50"/>
      <c r="AJ80" s="50"/>
      <c r="AK80" s="50"/>
      <c r="AL80" s="50"/>
      <c r="AM80" s="230"/>
      <c r="AN80" s="230"/>
      <c r="AO80" s="230"/>
      <c r="AP80" s="230"/>
      <c r="AQ80" s="125"/>
      <c r="AR80" s="47"/>
      <c r="AS80" s="47"/>
      <c r="AT80" s="48"/>
      <c r="AU80" s="48"/>
      <c r="AV80" s="48"/>
      <c r="AW80" s="48"/>
      <c r="AX80" s="47"/>
      <c r="AY80" s="48"/>
      <c r="AZ80" s="47"/>
      <c r="BA80" s="47"/>
      <c r="BB80" s="47"/>
    </row>
    <row r="81" spans="2:54" ht="12.5" x14ac:dyDescent="0.25">
      <c r="B81" s="18"/>
      <c r="C81" s="47"/>
      <c r="D81" s="49"/>
      <c r="E81" s="49"/>
      <c r="F81" s="47"/>
      <c r="G81" s="251"/>
      <c r="H81" s="251"/>
      <c r="I81" s="49"/>
      <c r="J81" s="49"/>
      <c r="K81" s="49"/>
      <c r="L81" s="50"/>
      <c r="M81" s="50"/>
      <c r="N81" s="50"/>
      <c r="O81" s="50"/>
      <c r="P81" s="49"/>
      <c r="Q81" s="49"/>
      <c r="R81" s="49"/>
      <c r="S81" s="49"/>
      <c r="T81" s="50"/>
      <c r="U81" s="50"/>
      <c r="V81" s="50"/>
      <c r="W81" s="50"/>
      <c r="X81" s="50"/>
      <c r="Y81" s="50"/>
      <c r="Z81" s="50"/>
      <c r="AA81" s="50"/>
      <c r="AB81" s="49"/>
      <c r="AC81" s="49"/>
      <c r="AD81" s="49"/>
      <c r="AE81" s="49"/>
      <c r="AF81" s="49"/>
      <c r="AG81" s="50"/>
      <c r="AH81" s="50"/>
      <c r="AI81" s="50"/>
      <c r="AJ81" s="50"/>
      <c r="AK81" s="50"/>
      <c r="AL81" s="50"/>
      <c r="AM81" s="230"/>
      <c r="AN81" s="230"/>
      <c r="AO81" s="230"/>
      <c r="AP81" s="230"/>
      <c r="AQ81" s="125"/>
      <c r="AR81" s="47"/>
      <c r="AS81" s="47"/>
      <c r="AT81" s="48"/>
      <c r="AU81" s="48"/>
      <c r="AV81" s="48"/>
      <c r="AW81" s="48"/>
      <c r="AX81" s="47"/>
      <c r="AY81" s="48"/>
      <c r="AZ81" s="47"/>
      <c r="BA81" s="47"/>
      <c r="BB81" s="47"/>
    </row>
    <row r="82" spans="2:54" ht="15.5" x14ac:dyDescent="0.35">
      <c r="B82" s="18"/>
      <c r="C82" s="47"/>
      <c r="D82" s="47"/>
      <c r="E82" s="47"/>
      <c r="F82" s="58"/>
      <c r="G82" s="251"/>
      <c r="H82" s="251"/>
      <c r="I82" s="61"/>
      <c r="J82" s="49"/>
      <c r="K82" s="49"/>
      <c r="L82" s="50"/>
      <c r="M82" s="50"/>
      <c r="N82" s="50"/>
      <c r="O82" s="50"/>
      <c r="P82" s="47"/>
      <c r="Q82" s="49"/>
      <c r="R82" s="49"/>
      <c r="S82" s="49"/>
      <c r="T82" s="50"/>
      <c r="U82" s="50"/>
      <c r="V82" s="50"/>
      <c r="W82" s="50"/>
      <c r="X82" s="58"/>
      <c r="Y82" s="58"/>
      <c r="Z82" s="50"/>
      <c r="AA82" s="50"/>
      <c r="AB82" s="49"/>
      <c r="AC82" s="49"/>
      <c r="AD82" s="49"/>
      <c r="AE82" s="49"/>
      <c r="AF82" s="58"/>
      <c r="AG82" s="58"/>
      <c r="AH82" s="47"/>
      <c r="AI82" s="47"/>
      <c r="AJ82" s="50"/>
      <c r="AK82" s="50"/>
      <c r="AL82" s="50"/>
      <c r="AM82" s="50"/>
      <c r="AN82" s="230"/>
      <c r="AO82" s="229"/>
      <c r="AP82" s="229"/>
      <c r="AQ82" s="125"/>
      <c r="AR82" s="47"/>
      <c r="AS82" s="47"/>
      <c r="AT82" s="48"/>
      <c r="AU82" s="48"/>
      <c r="AV82" s="48"/>
      <c r="AW82" s="48"/>
      <c r="AX82" s="47"/>
      <c r="AY82" s="48"/>
      <c r="AZ82" s="47"/>
      <c r="BA82" s="47"/>
      <c r="BB82" s="47"/>
    </row>
    <row r="83" spans="2:54" ht="15.5" x14ac:dyDescent="0.35">
      <c r="B83" s="18"/>
      <c r="C83" s="47"/>
      <c r="D83" s="47"/>
      <c r="E83" s="47"/>
      <c r="F83" s="58"/>
      <c r="G83" s="251"/>
      <c r="H83" s="251"/>
      <c r="I83" s="61"/>
      <c r="J83" s="47"/>
      <c r="K83" s="50"/>
      <c r="L83" s="50"/>
      <c r="M83" s="50"/>
      <c r="N83" s="50"/>
      <c r="O83" s="50"/>
      <c r="P83" s="47"/>
      <c r="Q83" s="49"/>
      <c r="R83" s="49"/>
      <c r="S83" s="49"/>
      <c r="T83" s="50"/>
      <c r="U83" s="50"/>
      <c r="V83" s="50"/>
      <c r="W83" s="50"/>
      <c r="X83" s="58"/>
      <c r="Y83" s="58"/>
      <c r="Z83" s="50"/>
      <c r="AA83" s="50"/>
      <c r="AB83" s="49"/>
      <c r="AC83" s="49"/>
      <c r="AD83" s="49"/>
      <c r="AE83" s="49"/>
      <c r="AF83" s="58"/>
      <c r="AG83" s="58"/>
      <c r="AH83" s="47"/>
      <c r="AI83" s="47"/>
      <c r="AJ83" s="50"/>
      <c r="AK83" s="50"/>
      <c r="AL83" s="50"/>
      <c r="AM83" s="50"/>
      <c r="AN83" s="230"/>
      <c r="AO83" s="229"/>
      <c r="AP83" s="229"/>
      <c r="AQ83" s="125"/>
      <c r="AR83" s="47"/>
      <c r="AS83" s="47"/>
      <c r="AT83" s="47"/>
      <c r="AU83" s="47"/>
      <c r="AV83" s="47"/>
      <c r="AW83" s="47"/>
      <c r="AX83" s="47"/>
      <c r="AY83" s="48"/>
      <c r="AZ83" s="47"/>
      <c r="BA83" s="47"/>
      <c r="BB83" s="47"/>
    </row>
    <row r="84" spans="2:54" ht="15.5" x14ac:dyDescent="0.35">
      <c r="B84" s="18"/>
      <c r="C84" s="47"/>
      <c r="D84" s="47"/>
      <c r="E84" s="47"/>
      <c r="F84" s="58"/>
      <c r="G84" s="251"/>
      <c r="H84" s="251"/>
      <c r="I84" s="61"/>
      <c r="J84" s="49"/>
      <c r="K84" s="49"/>
      <c r="L84" s="50"/>
      <c r="M84" s="50"/>
      <c r="N84" s="50"/>
      <c r="O84" s="50"/>
      <c r="P84" s="47"/>
      <c r="Q84" s="49"/>
      <c r="R84" s="49"/>
      <c r="S84" s="49"/>
      <c r="T84" s="50"/>
      <c r="U84" s="50"/>
      <c r="V84" s="50"/>
      <c r="W84" s="50"/>
      <c r="X84" s="58"/>
      <c r="Y84" s="58"/>
      <c r="Z84" s="50"/>
      <c r="AA84" s="50"/>
      <c r="AB84" s="49"/>
      <c r="AC84" s="49"/>
      <c r="AD84" s="49"/>
      <c r="AE84" s="49"/>
      <c r="AF84" s="58"/>
      <c r="AG84" s="58"/>
      <c r="AH84" s="47"/>
      <c r="AI84" s="47"/>
      <c r="AJ84" s="50"/>
      <c r="AK84" s="50"/>
      <c r="AL84" s="50"/>
      <c r="AM84" s="50"/>
      <c r="AN84" s="230"/>
      <c r="AO84" s="229"/>
      <c r="AP84" s="229"/>
      <c r="AQ84" s="125"/>
      <c r="AR84" s="47"/>
      <c r="AS84" s="47"/>
      <c r="AT84" s="47"/>
      <c r="AU84" s="48"/>
      <c r="AV84" s="47"/>
      <c r="AW84" s="47"/>
      <c r="AX84" s="47"/>
      <c r="AY84" s="48"/>
      <c r="AZ84" s="47"/>
      <c r="BA84" s="47"/>
      <c r="BB84" s="47"/>
    </row>
    <row r="85" spans="2:54" ht="12.5" x14ac:dyDescent="0.25">
      <c r="B85" s="18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  <c r="AK85" s="50"/>
      <c r="AL85" s="50"/>
      <c r="AM85" s="50"/>
      <c r="AN85" s="50"/>
      <c r="AO85" s="50"/>
      <c r="AP85" s="50"/>
      <c r="AQ85" s="125"/>
      <c r="AR85" s="47"/>
      <c r="AS85" s="47"/>
      <c r="AT85" s="47"/>
      <c r="AU85" s="47"/>
      <c r="AV85" s="47"/>
      <c r="AW85" s="47"/>
      <c r="AX85" s="47"/>
      <c r="AY85" s="47"/>
      <c r="AZ85" s="47"/>
      <c r="BA85" s="47"/>
      <c r="BB85" s="47"/>
    </row>
    <row r="86" spans="2:54" ht="13" x14ac:dyDescent="0.3">
      <c r="B86" s="63"/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47"/>
      <c r="AS86" s="47"/>
      <c r="AT86" s="47"/>
      <c r="AU86" s="47"/>
      <c r="AV86" s="47"/>
      <c r="AW86" s="47"/>
      <c r="AX86" s="47"/>
      <c r="AY86" s="237"/>
      <c r="AZ86" s="237"/>
      <c r="BA86" s="48"/>
      <c r="BB86" s="47"/>
    </row>
    <row r="87" spans="2:54" ht="12.5" x14ac:dyDescent="0.25">
      <c r="B87" s="47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7"/>
      <c r="AJ87" s="47"/>
      <c r="AK87" s="47"/>
      <c r="AL87" s="47"/>
      <c r="AM87" s="47"/>
      <c r="AN87" s="47"/>
      <c r="AO87" s="47"/>
      <c r="AP87" s="47"/>
      <c r="AQ87" s="47"/>
      <c r="AR87" s="47"/>
      <c r="AS87" s="47"/>
      <c r="AT87" s="47"/>
      <c r="AU87" s="47"/>
      <c r="AV87" s="47"/>
      <c r="AW87" s="47"/>
      <c r="AX87" s="242"/>
      <c r="AY87" s="48"/>
      <c r="AZ87" s="47"/>
      <c r="BA87" s="47"/>
      <c r="BB87" s="47"/>
    </row>
    <row r="88" spans="2:54" ht="12.5" x14ac:dyDescent="0.25">
      <c r="B88" s="49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47"/>
      <c r="AM88" s="47"/>
      <c r="AN88" s="47"/>
      <c r="AO88" s="47"/>
      <c r="AP88" s="47"/>
      <c r="AQ88" s="47"/>
      <c r="AR88" s="47"/>
      <c r="AS88" s="47"/>
      <c r="AT88" s="47"/>
      <c r="AU88" s="47"/>
      <c r="AV88" s="47"/>
      <c r="AW88" s="47"/>
      <c r="AX88" s="242"/>
      <c r="AY88" s="48"/>
      <c r="AZ88" s="47"/>
      <c r="BA88" s="47"/>
      <c r="BB88" s="47"/>
    </row>
    <row r="89" spans="2:54" ht="12.5" x14ac:dyDescent="0.25"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47"/>
      <c r="AM89" s="47"/>
      <c r="AN89" s="47"/>
      <c r="AO89" s="47"/>
      <c r="AP89" s="47"/>
      <c r="AQ89" s="47"/>
      <c r="AR89" s="47"/>
      <c r="AS89" s="47"/>
      <c r="AT89" s="47"/>
      <c r="AU89" s="47"/>
      <c r="AV89" s="47"/>
      <c r="AW89" s="47"/>
      <c r="AX89" s="242"/>
      <c r="AY89" s="48"/>
      <c r="AZ89" s="47"/>
      <c r="BA89" s="47"/>
      <c r="BB89" s="47"/>
    </row>
    <row r="90" spans="2:54" ht="12.5" x14ac:dyDescent="0.25">
      <c r="B90" s="23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7"/>
      <c r="Q90" s="49"/>
      <c r="R90" s="49"/>
      <c r="S90" s="49"/>
      <c r="T90" s="49"/>
      <c r="U90" s="49"/>
      <c r="V90" s="49"/>
      <c r="W90" s="49"/>
      <c r="X90" s="49"/>
      <c r="Y90" s="49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47"/>
      <c r="AM90" s="47"/>
      <c r="AN90" s="47"/>
      <c r="AO90" s="47"/>
      <c r="AP90" s="47"/>
      <c r="AQ90" s="47"/>
      <c r="AR90" s="47"/>
      <c r="AS90" s="47"/>
      <c r="AT90" s="47"/>
      <c r="AU90" s="47"/>
      <c r="AV90" s="47"/>
      <c r="AW90" s="47"/>
      <c r="AX90" s="242"/>
      <c r="AY90" s="48"/>
      <c r="AZ90" s="47"/>
      <c r="BA90" s="47"/>
      <c r="BB90" s="47"/>
    </row>
    <row r="91" spans="2:54" ht="12.5" x14ac:dyDescent="0.25">
      <c r="B91" s="239"/>
      <c r="C91" s="49"/>
      <c r="D91" s="49"/>
      <c r="E91" s="49"/>
      <c r="F91" s="49"/>
      <c r="G91" s="239"/>
      <c r="H91" s="49"/>
      <c r="I91" s="49"/>
      <c r="J91" s="239"/>
      <c r="K91" s="49"/>
      <c r="L91" s="49"/>
      <c r="M91" s="239"/>
      <c r="N91" s="49"/>
      <c r="O91" s="49"/>
      <c r="P91" s="47"/>
      <c r="Q91" s="49"/>
      <c r="R91" s="49"/>
      <c r="S91" s="49"/>
      <c r="T91" s="49"/>
      <c r="U91" s="49"/>
      <c r="V91" s="49"/>
      <c r="W91" s="49"/>
      <c r="X91" s="49"/>
      <c r="Y91" s="49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47"/>
      <c r="AM91" s="47"/>
      <c r="AN91" s="47"/>
      <c r="AO91" s="47"/>
      <c r="AP91" s="47"/>
      <c r="AQ91" s="47"/>
      <c r="AR91" s="47"/>
      <c r="AS91" s="47"/>
      <c r="AT91" s="47"/>
      <c r="AU91" s="47"/>
      <c r="AV91" s="47"/>
      <c r="AW91" s="47"/>
      <c r="AX91" s="240"/>
      <c r="AY91" s="47"/>
      <c r="AZ91" s="47"/>
      <c r="BA91" s="47"/>
      <c r="BB91" s="47"/>
    </row>
    <row r="92" spans="2:54" ht="12.5" x14ac:dyDescent="0.25"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47"/>
      <c r="AM92" s="47"/>
      <c r="AN92" s="47"/>
      <c r="AO92" s="47"/>
      <c r="AP92" s="47"/>
      <c r="AQ92" s="47"/>
      <c r="AR92" s="47"/>
      <c r="AS92" s="47"/>
      <c r="AT92" s="47"/>
      <c r="AU92" s="47"/>
      <c r="AV92" s="47"/>
      <c r="AW92" s="47"/>
      <c r="AX92" s="47"/>
      <c r="AY92" s="47"/>
      <c r="AZ92" s="47"/>
      <c r="BA92" s="47"/>
      <c r="BB92" s="47"/>
    </row>
    <row r="93" spans="2:54" ht="12.5" x14ac:dyDescent="0.25">
      <c r="B93" s="243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7"/>
      <c r="AI93" s="47"/>
      <c r="AJ93" s="47"/>
      <c r="AK93" s="47"/>
      <c r="AL93" s="47"/>
      <c r="AM93" s="47"/>
      <c r="AN93" s="47"/>
      <c r="AO93" s="47"/>
      <c r="AP93" s="47"/>
      <c r="AQ93" s="47"/>
      <c r="AR93" s="47"/>
      <c r="AS93" s="47"/>
      <c r="AT93" s="47"/>
      <c r="AU93" s="47"/>
      <c r="AV93" s="47"/>
      <c r="AW93" s="47"/>
      <c r="AX93" s="47"/>
      <c r="AY93" s="47"/>
      <c r="AZ93" s="47"/>
      <c r="BA93" s="47"/>
      <c r="BB93" s="47"/>
    </row>
    <row r="94" spans="2:54" ht="12.5" x14ac:dyDescent="0.25">
      <c r="B94" s="18"/>
      <c r="C94" s="125"/>
      <c r="D94" s="125"/>
      <c r="E94" s="125"/>
      <c r="F94" s="125"/>
      <c r="G94" s="125"/>
      <c r="H94" s="125"/>
      <c r="I94" s="125"/>
      <c r="J94" s="125"/>
      <c r="K94" s="125"/>
      <c r="L94" s="125"/>
      <c r="M94" s="125"/>
      <c r="N94" s="125"/>
      <c r="O94" s="125"/>
      <c r="P94" s="125"/>
      <c r="Q94" s="18"/>
      <c r="R94" s="49"/>
      <c r="S94" s="47"/>
      <c r="T94" s="49"/>
      <c r="U94" s="47"/>
      <c r="V94" s="47"/>
      <c r="W94" s="47"/>
      <c r="X94" s="49"/>
      <c r="Y94" s="49"/>
      <c r="Z94" s="49"/>
      <c r="AA94" s="49"/>
      <c r="AB94" s="47"/>
      <c r="AC94" s="47"/>
      <c r="AD94" s="47"/>
      <c r="AE94" s="47"/>
      <c r="AF94" s="47"/>
      <c r="AG94" s="49"/>
      <c r="AH94" s="47"/>
      <c r="AI94" s="47"/>
      <c r="AJ94" s="47"/>
      <c r="AK94" s="47"/>
      <c r="AL94" s="47"/>
      <c r="AM94" s="47"/>
      <c r="AN94" s="47"/>
      <c r="AO94" s="47"/>
      <c r="AP94" s="47"/>
      <c r="AQ94" s="47"/>
      <c r="AR94" s="47"/>
      <c r="AS94" s="47"/>
      <c r="AT94" s="47"/>
      <c r="AU94" s="47"/>
      <c r="AV94" s="47"/>
      <c r="AW94" s="47"/>
      <c r="AX94" s="47"/>
      <c r="AY94" s="47"/>
      <c r="AZ94" s="47"/>
      <c r="BA94" s="47"/>
      <c r="BB94" s="47"/>
    </row>
    <row r="95" spans="2:54" ht="12.5" x14ac:dyDescent="0.25">
      <c r="B95" s="18"/>
      <c r="C95" s="125"/>
      <c r="D95" s="125"/>
      <c r="E95" s="125"/>
      <c r="F95" s="125"/>
      <c r="G95" s="125"/>
      <c r="H95" s="125"/>
      <c r="I95" s="125"/>
      <c r="J95" s="125"/>
      <c r="K95" s="125"/>
      <c r="L95" s="125"/>
      <c r="M95" s="125"/>
      <c r="N95" s="125"/>
      <c r="O95" s="125"/>
      <c r="P95" s="125"/>
      <c r="Q95" s="18"/>
      <c r="R95" s="49"/>
      <c r="S95" s="47"/>
      <c r="T95" s="49"/>
      <c r="U95" s="49"/>
      <c r="V95" s="47"/>
      <c r="W95" s="47"/>
      <c r="X95" s="49"/>
      <c r="Y95" s="49"/>
      <c r="Z95" s="49"/>
      <c r="AA95" s="49"/>
      <c r="AB95" s="47"/>
      <c r="AC95" s="47"/>
      <c r="AD95" s="47"/>
      <c r="AE95" s="47"/>
      <c r="AF95" s="47"/>
      <c r="AG95" s="49"/>
      <c r="AH95" s="47"/>
      <c r="AI95" s="47"/>
      <c r="AJ95" s="47"/>
      <c r="AK95" s="47"/>
      <c r="AL95" s="47"/>
      <c r="AM95" s="47"/>
      <c r="AN95" s="47"/>
      <c r="AO95" s="47"/>
      <c r="AP95" s="47"/>
      <c r="AQ95" s="47"/>
      <c r="AR95" s="47"/>
      <c r="AS95" s="47"/>
      <c r="AT95" s="47"/>
      <c r="AU95" s="47"/>
      <c r="AV95" s="47"/>
      <c r="AW95" s="47"/>
      <c r="AX95" s="47"/>
      <c r="AY95" s="47"/>
      <c r="AZ95" s="47"/>
      <c r="BA95" s="47"/>
      <c r="BB95" s="47"/>
    </row>
    <row r="96" spans="2:54" ht="12.5" x14ac:dyDescent="0.25"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7"/>
      <c r="AI96" s="47"/>
      <c r="AJ96" s="47"/>
      <c r="AK96" s="47"/>
      <c r="AL96" s="47"/>
      <c r="AM96" s="47"/>
      <c r="AN96" s="47"/>
      <c r="AO96" s="47"/>
      <c r="AP96" s="47"/>
      <c r="AQ96" s="47"/>
      <c r="AR96" s="47"/>
      <c r="AS96" s="47"/>
      <c r="AT96" s="47"/>
      <c r="AU96" s="47"/>
      <c r="AV96" s="47"/>
      <c r="AW96" s="47"/>
      <c r="AX96" s="47"/>
      <c r="AY96" s="47"/>
      <c r="AZ96" s="47"/>
      <c r="BA96" s="47"/>
      <c r="BB96" s="47"/>
    </row>
    <row r="97" spans="2:54" ht="12.5" x14ac:dyDescent="0.25">
      <c r="B97" s="243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7"/>
      <c r="AI97" s="47"/>
      <c r="AJ97" s="47"/>
      <c r="AK97" s="47"/>
      <c r="AL97" s="47"/>
      <c r="AM97" s="47"/>
      <c r="AN97" s="47"/>
      <c r="AO97" s="47"/>
      <c r="AP97" s="47"/>
      <c r="AQ97" s="47"/>
      <c r="AR97" s="47"/>
      <c r="AS97" s="47"/>
      <c r="AT97" s="47"/>
      <c r="AU97" s="47"/>
      <c r="AV97" s="47"/>
      <c r="AW97" s="47"/>
      <c r="AX97" s="47"/>
      <c r="AY97" s="47"/>
      <c r="AZ97" s="47"/>
      <c r="BA97" s="47"/>
      <c r="BB97" s="47"/>
    </row>
    <row r="98" spans="2:54" ht="12.5" x14ac:dyDescent="0.25">
      <c r="B98" s="18"/>
      <c r="C98" s="125"/>
      <c r="D98" s="125"/>
      <c r="E98" s="125"/>
      <c r="F98" s="125"/>
      <c r="G98" s="125"/>
      <c r="H98" s="125"/>
      <c r="I98" s="125"/>
      <c r="J98" s="125"/>
      <c r="K98" s="125"/>
      <c r="L98" s="125"/>
      <c r="M98" s="125"/>
      <c r="N98" s="125"/>
      <c r="O98" s="125"/>
      <c r="P98" s="125"/>
      <c r="Q98" s="18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7"/>
      <c r="AG98" s="49"/>
      <c r="AH98" s="47"/>
      <c r="AI98" s="47"/>
      <c r="AJ98" s="47"/>
      <c r="AK98" s="47"/>
      <c r="AL98" s="47"/>
      <c r="AM98" s="47"/>
      <c r="AN98" s="47"/>
      <c r="AO98" s="47"/>
      <c r="AP98" s="47"/>
      <c r="AQ98" s="47"/>
      <c r="AR98" s="47"/>
      <c r="AS98" s="47"/>
      <c r="AT98" s="47"/>
      <c r="AU98" s="47"/>
      <c r="AV98" s="47"/>
      <c r="AW98" s="47"/>
      <c r="AX98" s="47"/>
      <c r="AY98" s="47"/>
      <c r="AZ98" s="47"/>
      <c r="BA98" s="47"/>
      <c r="BB98" s="47"/>
    </row>
    <row r="99" spans="2:54" ht="12.5" x14ac:dyDescent="0.25">
      <c r="B99" s="18"/>
      <c r="C99" s="125"/>
      <c r="D99" s="125"/>
      <c r="E99" s="125"/>
      <c r="F99" s="125"/>
      <c r="G99" s="125"/>
      <c r="H99" s="125"/>
      <c r="I99" s="125"/>
      <c r="J99" s="125"/>
      <c r="K99" s="125"/>
      <c r="L99" s="125"/>
      <c r="M99" s="125"/>
      <c r="N99" s="125"/>
      <c r="O99" s="125"/>
      <c r="P99" s="125"/>
      <c r="Q99" s="18"/>
      <c r="R99" s="49"/>
      <c r="S99" s="47"/>
      <c r="T99" s="47"/>
      <c r="U99" s="47"/>
      <c r="V99" s="47"/>
      <c r="W99" s="47"/>
      <c r="X99" s="47"/>
      <c r="Y99" s="49"/>
      <c r="Z99" s="47"/>
      <c r="AA99" s="47"/>
      <c r="AB99" s="47"/>
      <c r="AC99" s="47"/>
      <c r="AD99" s="47"/>
      <c r="AE99" s="47"/>
      <c r="AF99" s="49"/>
      <c r="AG99" s="49"/>
      <c r="AH99" s="47"/>
      <c r="AI99" s="47"/>
      <c r="AJ99" s="47"/>
      <c r="AK99" s="47"/>
      <c r="AL99" s="47"/>
      <c r="AM99" s="47"/>
      <c r="AN99" s="47"/>
      <c r="AO99" s="47"/>
      <c r="AP99" s="47"/>
      <c r="AQ99" s="47"/>
      <c r="AR99" s="47"/>
      <c r="AS99" s="47"/>
      <c r="AT99" s="47"/>
      <c r="AU99" s="47"/>
      <c r="AV99" s="47"/>
      <c r="AW99" s="47"/>
      <c r="AX99" s="47"/>
      <c r="AY99" s="47"/>
      <c r="AZ99" s="47"/>
      <c r="BA99" s="47"/>
      <c r="BB99" s="47"/>
    </row>
    <row r="100" spans="2:54" ht="12.5" x14ac:dyDescent="0.25"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7"/>
      <c r="AI100" s="47"/>
      <c r="AJ100" s="47"/>
      <c r="AK100" s="47"/>
      <c r="AL100" s="47"/>
      <c r="AM100" s="47"/>
      <c r="AN100" s="47"/>
      <c r="AO100" s="47"/>
      <c r="AP100" s="47"/>
      <c r="AQ100" s="47"/>
      <c r="AR100" s="47"/>
      <c r="AS100" s="47"/>
      <c r="AT100" s="47"/>
      <c r="AU100" s="47"/>
      <c r="AV100" s="47"/>
      <c r="AW100" s="47"/>
      <c r="AX100" s="47"/>
      <c r="AY100" s="47"/>
      <c r="AZ100" s="47"/>
      <c r="BA100" s="47"/>
      <c r="BB100" s="47"/>
    </row>
    <row r="101" spans="2:54" ht="12.5" x14ac:dyDescent="0.25">
      <c r="B101" s="243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7"/>
      <c r="AI101" s="47"/>
      <c r="AJ101" s="47"/>
      <c r="AK101" s="47"/>
      <c r="AL101" s="47"/>
      <c r="AM101" s="47"/>
      <c r="AN101" s="47"/>
      <c r="AO101" s="47"/>
      <c r="AP101" s="47"/>
      <c r="AQ101" s="47"/>
      <c r="AR101" s="47"/>
      <c r="AS101" s="47"/>
      <c r="AT101" s="47"/>
      <c r="AU101" s="47"/>
      <c r="AV101" s="47"/>
      <c r="AW101" s="47"/>
      <c r="AX101" s="47"/>
      <c r="AY101" s="47"/>
      <c r="AZ101" s="47"/>
      <c r="BA101" s="47"/>
      <c r="BB101" s="47"/>
    </row>
    <row r="102" spans="2:54" ht="12.5" x14ac:dyDescent="0.25">
      <c r="B102" s="18"/>
      <c r="C102" s="125"/>
      <c r="D102" s="125"/>
      <c r="E102" s="125"/>
      <c r="F102" s="125"/>
      <c r="G102" s="125"/>
      <c r="H102" s="125"/>
      <c r="I102" s="125"/>
      <c r="J102" s="125"/>
      <c r="K102" s="125"/>
      <c r="L102" s="125"/>
      <c r="M102" s="125"/>
      <c r="N102" s="125"/>
      <c r="O102" s="125"/>
      <c r="P102" s="125"/>
      <c r="Q102" s="18"/>
      <c r="R102" s="49"/>
      <c r="S102" s="47"/>
      <c r="T102" s="47"/>
      <c r="U102" s="47"/>
      <c r="V102" s="47"/>
      <c r="W102" s="49"/>
      <c r="X102" s="49"/>
      <c r="Y102" s="49"/>
      <c r="Z102" s="47"/>
      <c r="AA102" s="47"/>
      <c r="AB102" s="47"/>
      <c r="AC102" s="47"/>
      <c r="AD102" s="47"/>
      <c r="AE102" s="47"/>
      <c r="AF102" s="47"/>
      <c r="AG102" s="49"/>
      <c r="AH102" s="47"/>
      <c r="AI102" s="47"/>
      <c r="AJ102" s="47"/>
      <c r="AK102" s="47"/>
      <c r="AL102" s="47"/>
      <c r="AM102" s="47"/>
      <c r="AN102" s="47"/>
      <c r="AO102" s="47"/>
      <c r="AP102" s="47"/>
      <c r="AQ102" s="47"/>
      <c r="AR102" s="47"/>
      <c r="AS102" s="47"/>
      <c r="AT102" s="47"/>
      <c r="AU102" s="47"/>
      <c r="AV102" s="47"/>
      <c r="AW102" s="47"/>
      <c r="AX102" s="47"/>
      <c r="AY102" s="47"/>
      <c r="AZ102" s="47"/>
      <c r="BA102" s="47"/>
      <c r="BB102" s="47"/>
    </row>
    <row r="103" spans="2:54" ht="12.5" x14ac:dyDescent="0.25">
      <c r="B103" s="18"/>
      <c r="C103" s="125"/>
      <c r="D103" s="125"/>
      <c r="E103" s="125"/>
      <c r="F103" s="125"/>
      <c r="G103" s="125"/>
      <c r="H103" s="125"/>
      <c r="I103" s="125"/>
      <c r="J103" s="125"/>
      <c r="K103" s="125"/>
      <c r="L103" s="125"/>
      <c r="M103" s="125"/>
      <c r="N103" s="125"/>
      <c r="O103" s="125"/>
      <c r="P103" s="125"/>
      <c r="Q103" s="18"/>
      <c r="R103" s="49"/>
      <c r="S103" s="47"/>
      <c r="T103" s="47"/>
      <c r="U103" s="49"/>
      <c r="V103" s="47"/>
      <c r="W103" s="49"/>
      <c r="X103" s="49"/>
      <c r="Y103" s="49"/>
      <c r="Z103" s="47"/>
      <c r="AA103" s="47"/>
      <c r="AB103" s="47"/>
      <c r="AC103" s="47"/>
      <c r="AD103" s="47"/>
      <c r="AE103" s="47"/>
      <c r="AF103" s="47"/>
      <c r="AG103" s="49"/>
      <c r="AH103" s="47"/>
      <c r="AI103" s="47"/>
      <c r="AJ103" s="47"/>
      <c r="AK103" s="47"/>
      <c r="AL103" s="47"/>
      <c r="AM103" s="47"/>
      <c r="AN103" s="47"/>
      <c r="AO103" s="47"/>
      <c r="AP103" s="47"/>
      <c r="AQ103" s="47"/>
      <c r="AR103" s="47"/>
      <c r="AS103" s="47"/>
      <c r="AT103" s="47"/>
      <c r="AU103" s="47"/>
      <c r="AV103" s="47"/>
      <c r="AW103" s="47"/>
      <c r="AX103" s="47"/>
      <c r="AY103" s="47"/>
      <c r="AZ103" s="47"/>
      <c r="BA103" s="47"/>
      <c r="BB103" s="47"/>
    </row>
    <row r="104" spans="2:54" ht="12.5" x14ac:dyDescent="0.25">
      <c r="B104" s="18"/>
      <c r="C104" s="125"/>
      <c r="D104" s="125"/>
      <c r="E104" s="125"/>
      <c r="F104" s="125"/>
      <c r="G104" s="125"/>
      <c r="H104" s="125"/>
      <c r="I104" s="125"/>
      <c r="J104" s="125"/>
      <c r="K104" s="125"/>
      <c r="L104" s="125"/>
      <c r="M104" s="125"/>
      <c r="N104" s="125"/>
      <c r="O104" s="125"/>
      <c r="P104" s="125"/>
      <c r="Q104" s="18"/>
      <c r="R104" s="49"/>
      <c r="S104" s="47"/>
      <c r="T104" s="49"/>
      <c r="U104" s="47"/>
      <c r="V104" s="49"/>
      <c r="W104" s="49"/>
      <c r="X104" s="49"/>
      <c r="Y104" s="49"/>
      <c r="Z104" s="49"/>
      <c r="AA104" s="47"/>
      <c r="AB104" s="47"/>
      <c r="AC104" s="47"/>
      <c r="AD104" s="47"/>
      <c r="AE104" s="47"/>
      <c r="AF104" s="47"/>
      <c r="AG104" s="49"/>
      <c r="AH104" s="47"/>
      <c r="AI104" s="47"/>
      <c r="AJ104" s="47"/>
      <c r="AK104" s="47"/>
      <c r="AL104" s="47"/>
      <c r="AM104" s="47"/>
      <c r="AN104" s="47"/>
      <c r="AO104" s="47"/>
      <c r="AP104" s="47"/>
      <c r="AQ104" s="47"/>
      <c r="AR104" s="47"/>
      <c r="AS104" s="47"/>
      <c r="AT104" s="47"/>
      <c r="AU104" s="47"/>
      <c r="AV104" s="47"/>
      <c r="AW104" s="47"/>
      <c r="AX104" s="47"/>
      <c r="AY104" s="47"/>
      <c r="AZ104" s="47"/>
      <c r="BA104" s="47"/>
      <c r="BB104" s="47"/>
    </row>
    <row r="105" spans="2:54" ht="12.5" x14ac:dyDescent="0.25"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49"/>
      <c r="S105" s="47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7"/>
      <c r="AI105" s="47"/>
      <c r="AJ105" s="47"/>
      <c r="AK105" s="47"/>
      <c r="AL105" s="47"/>
      <c r="AM105" s="47"/>
      <c r="AN105" s="47"/>
      <c r="AO105" s="47"/>
      <c r="AP105" s="47"/>
      <c r="AQ105" s="47"/>
      <c r="AR105" s="47"/>
      <c r="AS105" s="47"/>
      <c r="AT105" s="47"/>
      <c r="AU105" s="47"/>
      <c r="AV105" s="47"/>
      <c r="AW105" s="47"/>
      <c r="AX105" s="47"/>
      <c r="AY105" s="47"/>
      <c r="AZ105" s="47"/>
      <c r="BA105" s="47"/>
      <c r="BB105" s="47"/>
    </row>
    <row r="106" spans="2:54" ht="12.5" x14ac:dyDescent="0.25">
      <c r="B106" s="243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49"/>
      <c r="S106" s="49"/>
      <c r="T106" s="47"/>
      <c r="U106" s="47"/>
      <c r="V106" s="47"/>
      <c r="W106" s="47"/>
      <c r="X106" s="47"/>
      <c r="Y106" s="47"/>
      <c r="Z106" s="49"/>
      <c r="AA106" s="49"/>
      <c r="AB106" s="49"/>
      <c r="AC106" s="49"/>
      <c r="AD106" s="49"/>
      <c r="AE106" s="49"/>
      <c r="AF106" s="49"/>
      <c r="AG106" s="49"/>
      <c r="AH106" s="47"/>
      <c r="AI106" s="47"/>
      <c r="AJ106" s="47"/>
      <c r="AK106" s="47"/>
      <c r="AL106" s="47"/>
      <c r="AM106" s="47"/>
      <c r="AN106" s="47"/>
      <c r="AO106" s="47"/>
      <c r="AP106" s="47"/>
      <c r="AQ106" s="47"/>
      <c r="AR106" s="47"/>
      <c r="AS106" s="47"/>
      <c r="AT106" s="47"/>
      <c r="AU106" s="47"/>
      <c r="AV106" s="47"/>
      <c r="AW106" s="47"/>
      <c r="AX106" s="47"/>
      <c r="AY106" s="47"/>
      <c r="AZ106" s="47"/>
      <c r="BA106" s="47"/>
      <c r="BB106" s="47"/>
    </row>
    <row r="107" spans="2:54" ht="12.5" x14ac:dyDescent="0.25">
      <c r="B107" s="18"/>
      <c r="C107" s="125"/>
      <c r="D107" s="125"/>
      <c r="E107" s="125"/>
      <c r="F107" s="125"/>
      <c r="G107" s="125"/>
      <c r="H107" s="125"/>
      <c r="I107" s="125"/>
      <c r="J107" s="125"/>
      <c r="K107" s="125"/>
      <c r="L107" s="125"/>
      <c r="M107" s="125"/>
      <c r="N107" s="125"/>
      <c r="O107" s="125"/>
      <c r="P107" s="125"/>
      <c r="Q107" s="18"/>
      <c r="R107" s="47"/>
      <c r="S107" s="47"/>
      <c r="T107" s="49"/>
      <c r="U107" s="49"/>
      <c r="V107" s="49"/>
      <c r="W107" s="49"/>
      <c r="X107" s="49"/>
      <c r="Y107" s="47"/>
      <c r="Z107" s="47"/>
      <c r="AA107" s="47"/>
      <c r="AB107" s="47"/>
      <c r="AC107" s="47"/>
      <c r="AD107" s="47"/>
      <c r="AE107" s="47"/>
      <c r="AF107" s="47"/>
      <c r="AG107" s="49"/>
      <c r="AH107" s="47"/>
      <c r="AI107" s="47"/>
      <c r="AJ107" s="47"/>
      <c r="AK107" s="47"/>
      <c r="AL107" s="47"/>
      <c r="AM107" s="47"/>
      <c r="AN107" s="47"/>
      <c r="AO107" s="47"/>
      <c r="AP107" s="47"/>
      <c r="AQ107" s="47"/>
      <c r="AR107" s="47"/>
      <c r="AS107" s="47"/>
      <c r="AT107" s="47"/>
      <c r="AU107" s="47"/>
      <c r="AV107" s="47"/>
      <c r="AW107" s="47"/>
      <c r="AX107" s="47"/>
      <c r="AY107" s="47"/>
      <c r="AZ107" s="47"/>
      <c r="BA107" s="47"/>
      <c r="BB107" s="47"/>
    </row>
    <row r="108" spans="2:54" ht="12.5" x14ac:dyDescent="0.25">
      <c r="B108" s="18"/>
      <c r="C108" s="125"/>
      <c r="D108" s="125"/>
      <c r="E108" s="125"/>
      <c r="F108" s="125"/>
      <c r="G108" s="125"/>
      <c r="H108" s="125"/>
      <c r="I108" s="125"/>
      <c r="J108" s="125"/>
      <c r="K108" s="125"/>
      <c r="L108" s="125"/>
      <c r="M108" s="125"/>
      <c r="N108" s="125"/>
      <c r="O108" s="125"/>
      <c r="P108" s="125"/>
      <c r="Q108" s="18"/>
      <c r="R108" s="47"/>
      <c r="S108" s="47"/>
      <c r="T108" s="47"/>
      <c r="U108" s="47"/>
      <c r="V108" s="49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9"/>
      <c r="AH108" s="47"/>
      <c r="AI108" s="47"/>
      <c r="AJ108" s="47"/>
      <c r="AK108" s="47"/>
      <c r="AL108" s="47"/>
      <c r="AM108" s="47"/>
      <c r="AN108" s="47"/>
      <c r="AO108" s="47"/>
      <c r="AP108" s="47"/>
      <c r="AQ108" s="47"/>
      <c r="AR108" s="47"/>
      <c r="AS108" s="47"/>
      <c r="AT108" s="47"/>
      <c r="AU108" s="47"/>
      <c r="AV108" s="47"/>
      <c r="AW108" s="47"/>
      <c r="AX108" s="47"/>
      <c r="AY108" s="47"/>
      <c r="AZ108" s="47"/>
      <c r="BA108" s="47"/>
      <c r="BB108" s="47"/>
    </row>
    <row r="109" spans="2:54" ht="12.5" x14ac:dyDescent="0.25">
      <c r="B109" s="18"/>
      <c r="C109" s="125"/>
      <c r="D109" s="125"/>
      <c r="E109" s="125"/>
      <c r="F109" s="125"/>
      <c r="G109" s="125"/>
      <c r="H109" s="125"/>
      <c r="I109" s="125"/>
      <c r="J109" s="125"/>
      <c r="K109" s="125"/>
      <c r="L109" s="125"/>
      <c r="M109" s="125"/>
      <c r="N109" s="125"/>
      <c r="O109" s="125"/>
      <c r="P109" s="125"/>
      <c r="Q109" s="18"/>
      <c r="R109" s="47"/>
      <c r="S109" s="47"/>
      <c r="T109" s="47"/>
      <c r="U109" s="47"/>
      <c r="V109" s="49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9"/>
      <c r="AH109" s="47"/>
      <c r="AI109" s="47"/>
      <c r="AJ109" s="47"/>
      <c r="AK109" s="47"/>
      <c r="AL109" s="47"/>
      <c r="AM109" s="47"/>
      <c r="AN109" s="47"/>
      <c r="AO109" s="47"/>
      <c r="AP109" s="47"/>
      <c r="AQ109" s="47"/>
      <c r="AR109" s="47"/>
      <c r="AS109" s="47"/>
      <c r="AT109" s="47"/>
      <c r="AU109" s="47"/>
      <c r="AV109" s="47"/>
      <c r="AW109" s="47"/>
      <c r="AX109" s="47"/>
      <c r="AY109" s="47"/>
      <c r="AZ109" s="47"/>
      <c r="BA109" s="47"/>
      <c r="BB109" s="47"/>
    </row>
    <row r="110" spans="2:54" ht="12.5" x14ac:dyDescent="0.25">
      <c r="B110" s="18"/>
      <c r="C110" s="125"/>
      <c r="D110" s="125"/>
      <c r="E110" s="125"/>
      <c r="F110" s="125"/>
      <c r="G110" s="125"/>
      <c r="H110" s="125"/>
      <c r="I110" s="125"/>
      <c r="J110" s="125"/>
      <c r="K110" s="125"/>
      <c r="L110" s="125"/>
      <c r="M110" s="125"/>
      <c r="N110" s="125"/>
      <c r="O110" s="125"/>
      <c r="P110" s="125"/>
      <c r="Q110" s="18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9"/>
      <c r="AH110" s="47"/>
      <c r="AI110" s="47"/>
      <c r="AJ110" s="47"/>
      <c r="AK110" s="47"/>
      <c r="AL110" s="47"/>
      <c r="AM110" s="47"/>
      <c r="AN110" s="47"/>
      <c r="AO110" s="47"/>
      <c r="AP110" s="47"/>
      <c r="AQ110" s="47"/>
      <c r="AR110" s="47"/>
      <c r="AS110" s="47"/>
      <c r="AT110" s="47"/>
      <c r="AU110" s="47"/>
      <c r="AV110" s="47"/>
      <c r="AW110" s="47"/>
      <c r="AX110" s="47"/>
      <c r="AY110" s="47"/>
      <c r="AZ110" s="47"/>
      <c r="BA110" s="47"/>
      <c r="BB110" s="47"/>
    </row>
    <row r="111" spans="2:54" ht="12.5" x14ac:dyDescent="0.25"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49"/>
      <c r="S111" s="49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7"/>
      <c r="AI111" s="47"/>
      <c r="AJ111" s="47"/>
      <c r="AK111" s="47"/>
      <c r="AL111" s="47"/>
      <c r="AM111" s="47"/>
      <c r="AN111" s="47"/>
      <c r="AO111" s="47"/>
      <c r="AP111" s="47"/>
      <c r="AQ111" s="47"/>
      <c r="AR111" s="47"/>
      <c r="AS111" s="47"/>
      <c r="AT111" s="47"/>
      <c r="AU111" s="47"/>
      <c r="AV111" s="47"/>
      <c r="AW111" s="47"/>
      <c r="AX111" s="47"/>
      <c r="AY111" s="47"/>
      <c r="AZ111" s="47"/>
      <c r="BA111" s="47"/>
      <c r="BB111" s="47"/>
    </row>
    <row r="112" spans="2:54" ht="12.5" x14ac:dyDescent="0.25"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7"/>
      <c r="AL112" s="47"/>
      <c r="AM112" s="47"/>
      <c r="AN112" s="47"/>
      <c r="AO112" s="47"/>
      <c r="AP112" s="47"/>
      <c r="AQ112" s="47"/>
      <c r="AR112" s="47"/>
      <c r="AS112" s="47"/>
      <c r="AT112" s="47"/>
      <c r="AU112" s="47"/>
      <c r="AV112" s="47"/>
      <c r="AW112" s="47"/>
      <c r="AX112" s="47"/>
      <c r="AY112" s="47"/>
      <c r="AZ112" s="47"/>
      <c r="BA112" s="47"/>
      <c r="BB112" s="47"/>
    </row>
    <row r="113" spans="2:54" ht="12.5" x14ac:dyDescent="0.25"/>
    <row r="114" spans="2:54" ht="12.5" x14ac:dyDescent="0.25"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7"/>
      <c r="AL114" s="47"/>
      <c r="AM114" s="47"/>
      <c r="AN114" s="47"/>
      <c r="AO114" s="47"/>
      <c r="AP114" s="47"/>
      <c r="AQ114" s="47"/>
      <c r="AR114" s="47"/>
      <c r="AS114" s="47"/>
      <c r="AT114" s="47"/>
      <c r="AU114" s="47"/>
      <c r="AV114" s="47"/>
      <c r="AW114" s="47"/>
      <c r="AX114" s="47"/>
      <c r="AY114" s="47"/>
      <c r="AZ114" s="47"/>
      <c r="BA114" s="47"/>
      <c r="BB114" s="47"/>
    </row>
    <row r="115" spans="2:54" ht="20" x14ac:dyDescent="0.25">
      <c r="B115" s="47"/>
      <c r="C115" s="47"/>
      <c r="D115" s="47"/>
      <c r="E115" s="47"/>
      <c r="F115" s="47"/>
      <c r="G115" s="47"/>
      <c r="H115" s="296"/>
      <c r="I115" s="296"/>
      <c r="J115" s="296"/>
      <c r="K115" s="296"/>
      <c r="L115" s="296"/>
      <c r="M115" s="296"/>
      <c r="N115" s="296"/>
      <c r="O115" s="296"/>
      <c r="P115" s="296"/>
      <c r="Q115" s="296"/>
      <c r="R115" s="296"/>
      <c r="S115" s="296"/>
      <c r="T115" s="296"/>
      <c r="U115" s="296"/>
      <c r="V115" s="296"/>
      <c r="W115" s="296"/>
      <c r="X115" s="296"/>
      <c r="Y115" s="296"/>
      <c r="Z115" s="296"/>
      <c r="AA115" s="296"/>
      <c r="AB115" s="296"/>
      <c r="AC115" s="296"/>
      <c r="AD115" s="296"/>
      <c r="AE115" s="296"/>
      <c r="AF115" s="47"/>
      <c r="AG115" s="47"/>
      <c r="AH115" s="47"/>
      <c r="AI115" s="47"/>
      <c r="AJ115" s="47"/>
      <c r="AK115" s="47"/>
      <c r="AL115" s="47"/>
      <c r="AM115" s="47"/>
      <c r="AN115" s="47"/>
      <c r="AO115" s="47"/>
      <c r="AP115" s="47"/>
      <c r="AQ115" s="47"/>
      <c r="AR115" s="47"/>
      <c r="AS115" s="47"/>
      <c r="AT115" s="47"/>
      <c r="AU115" s="47"/>
      <c r="AV115" s="47"/>
      <c r="AW115" s="47"/>
      <c r="AX115" s="47"/>
      <c r="AY115" s="47"/>
      <c r="AZ115" s="47"/>
      <c r="BA115" s="47"/>
      <c r="BB115" s="47"/>
    </row>
    <row r="116" spans="2:54" ht="20" x14ac:dyDescent="0.35">
      <c r="B116" s="235"/>
      <c r="C116" s="235"/>
      <c r="D116" s="47"/>
      <c r="E116" s="47"/>
      <c r="F116" s="47"/>
      <c r="G116" s="47"/>
      <c r="H116" s="236"/>
      <c r="I116" s="236"/>
      <c r="J116" s="236"/>
      <c r="K116" s="236"/>
      <c r="L116" s="236"/>
      <c r="M116" s="236"/>
      <c r="N116" s="236"/>
      <c r="O116" s="236"/>
      <c r="P116" s="236"/>
      <c r="Q116" s="236"/>
      <c r="R116" s="236"/>
      <c r="S116" s="236"/>
      <c r="T116" s="236"/>
      <c r="U116" s="236"/>
      <c r="V116" s="236"/>
      <c r="W116" s="236"/>
      <c r="X116" s="236"/>
      <c r="Y116" s="236"/>
      <c r="Z116" s="236"/>
      <c r="AA116" s="236"/>
      <c r="AB116" s="236"/>
      <c r="AC116" s="236"/>
      <c r="AD116" s="236"/>
      <c r="AE116" s="47"/>
      <c r="AF116" s="47"/>
      <c r="AG116" s="47"/>
      <c r="AH116" s="47"/>
      <c r="AI116" s="47"/>
      <c r="AJ116" s="47"/>
      <c r="AK116" s="47"/>
      <c r="AL116" s="47"/>
      <c r="AM116" s="47"/>
      <c r="AN116" s="47"/>
      <c r="AO116" s="47"/>
      <c r="AP116" s="47"/>
      <c r="AQ116" s="47"/>
      <c r="AR116" s="47"/>
      <c r="AS116" s="47"/>
      <c r="AT116" s="237"/>
      <c r="AU116" s="237"/>
      <c r="AV116" s="237"/>
      <c r="AW116" s="237"/>
      <c r="AX116" s="47"/>
      <c r="AY116" s="237"/>
      <c r="AZ116" s="47"/>
      <c r="BA116" s="237"/>
      <c r="BB116" s="47"/>
    </row>
    <row r="117" spans="2:54" ht="12.5" customHeight="1" x14ac:dyDescent="0.35">
      <c r="B117" s="235"/>
      <c r="C117" s="235"/>
      <c r="D117" s="47"/>
      <c r="E117" s="47"/>
      <c r="F117" s="47"/>
      <c r="G117" s="47"/>
      <c r="H117" s="238"/>
      <c r="I117" s="238"/>
      <c r="J117" s="238"/>
      <c r="K117" s="238"/>
      <c r="L117" s="238"/>
      <c r="M117" s="238"/>
      <c r="N117" s="238"/>
      <c r="O117" s="238"/>
      <c r="P117" s="238"/>
      <c r="Q117" s="238"/>
      <c r="R117" s="238"/>
      <c r="S117" s="238"/>
      <c r="T117" s="238"/>
      <c r="U117" s="238"/>
      <c r="V117" s="238"/>
      <c r="W117" s="238"/>
      <c r="X117" s="238"/>
      <c r="Y117" s="238"/>
      <c r="Z117" s="238"/>
      <c r="AA117" s="238"/>
      <c r="AB117" s="238"/>
      <c r="AC117" s="238"/>
      <c r="AD117" s="238"/>
      <c r="AE117" s="47"/>
      <c r="AF117" s="47"/>
      <c r="AG117" s="47"/>
      <c r="AH117" s="47"/>
      <c r="AI117" s="47"/>
      <c r="AJ117" s="47"/>
      <c r="AK117" s="47"/>
      <c r="AL117" s="47"/>
      <c r="AM117" s="47"/>
      <c r="AN117" s="47"/>
      <c r="AO117" s="47"/>
      <c r="AP117" s="47"/>
      <c r="AQ117" s="47"/>
      <c r="AR117" s="47"/>
      <c r="AS117" s="48"/>
      <c r="AT117" s="48"/>
      <c r="AU117" s="48"/>
      <c r="AV117" s="48"/>
      <c r="AW117" s="48"/>
      <c r="AX117" s="47"/>
      <c r="AY117" s="48"/>
      <c r="AZ117" s="47"/>
      <c r="BA117" s="237"/>
      <c r="BB117" s="47"/>
    </row>
    <row r="118" spans="2:54" ht="15.5" customHeight="1" x14ac:dyDescent="0.25">
      <c r="B118" s="18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125"/>
      <c r="AR118" s="47"/>
      <c r="AS118" s="49"/>
      <c r="AT118" s="48"/>
      <c r="AU118" s="48"/>
      <c r="AV118" s="48"/>
      <c r="AW118" s="48"/>
      <c r="AX118" s="47"/>
      <c r="AY118" s="48"/>
      <c r="AZ118" s="47"/>
      <c r="BA118" s="47"/>
      <c r="BB118" s="47"/>
    </row>
    <row r="119" spans="2:54" ht="12.5" x14ac:dyDescent="0.25">
      <c r="B119" s="18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7"/>
      <c r="AL119" s="47"/>
      <c r="AM119" s="47"/>
      <c r="AN119" s="47"/>
      <c r="AO119" s="47"/>
      <c r="AP119" s="47"/>
      <c r="AQ119" s="125"/>
      <c r="AR119" s="47"/>
      <c r="AS119" s="229"/>
      <c r="AT119" s="48"/>
      <c r="AU119" s="48"/>
      <c r="AV119" s="48"/>
      <c r="AW119" s="48"/>
      <c r="AX119" s="47"/>
      <c r="AY119" s="48"/>
      <c r="AZ119" s="47"/>
      <c r="BA119" s="47"/>
      <c r="BB119" s="47"/>
    </row>
    <row r="120" spans="2:54" ht="12.5" x14ac:dyDescent="0.25">
      <c r="B120" s="18"/>
      <c r="C120" s="227"/>
      <c r="D120" s="227"/>
      <c r="E120" s="227"/>
      <c r="F120" s="227"/>
      <c r="G120" s="227"/>
      <c r="H120" s="22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9"/>
      <c r="AJ120" s="47"/>
      <c r="AK120" s="47"/>
      <c r="AL120" s="47"/>
      <c r="AM120" s="47"/>
      <c r="AN120" s="47"/>
      <c r="AO120" s="47"/>
      <c r="AP120" s="47"/>
      <c r="AQ120" s="125"/>
      <c r="AR120" s="47"/>
      <c r="AS120" s="49"/>
      <c r="AT120" s="48"/>
      <c r="AU120" s="48"/>
      <c r="AV120" s="48"/>
      <c r="AW120" s="48"/>
      <c r="AX120" s="47"/>
      <c r="AY120" s="48"/>
      <c r="AZ120" s="47"/>
      <c r="BA120" s="47"/>
      <c r="BB120" s="47"/>
    </row>
    <row r="121" spans="2:54" ht="12.5" x14ac:dyDescent="0.25">
      <c r="B121" s="18"/>
      <c r="C121" s="227"/>
      <c r="D121" s="227"/>
      <c r="E121" s="227"/>
      <c r="F121" s="227"/>
      <c r="G121" s="227"/>
      <c r="H121" s="22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47"/>
      <c r="AM121" s="47"/>
      <c r="AN121" s="47"/>
      <c r="AO121" s="47"/>
      <c r="AP121" s="47"/>
      <c r="AQ121" s="125"/>
      <c r="AR121" s="47"/>
      <c r="AS121" s="49"/>
      <c r="AT121" s="48"/>
      <c r="AU121" s="48"/>
      <c r="AV121" s="48"/>
      <c r="AW121" s="48"/>
      <c r="AX121" s="47"/>
      <c r="AY121" s="48"/>
      <c r="AZ121" s="47"/>
      <c r="BA121" s="47"/>
      <c r="BB121" s="47"/>
    </row>
    <row r="122" spans="2:54" ht="12.5" x14ac:dyDescent="0.25">
      <c r="B122" s="18"/>
      <c r="C122" s="227"/>
      <c r="D122" s="227"/>
      <c r="E122" s="227"/>
      <c r="F122" s="227"/>
      <c r="G122" s="227"/>
      <c r="H122" s="22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47"/>
      <c r="AM122" s="47"/>
      <c r="AN122" s="47"/>
      <c r="AO122" s="47"/>
      <c r="AP122" s="47"/>
      <c r="AQ122" s="125"/>
      <c r="AR122" s="47"/>
      <c r="AS122" s="49"/>
      <c r="AT122" s="48"/>
      <c r="AU122" s="48"/>
      <c r="AV122" s="48"/>
      <c r="AW122" s="48"/>
      <c r="AX122" s="47"/>
      <c r="AY122" s="48"/>
      <c r="AZ122" s="47"/>
      <c r="BA122" s="47"/>
      <c r="BB122" s="47"/>
    </row>
    <row r="123" spans="2:54" ht="12.5" x14ac:dyDescent="0.25">
      <c r="B123" s="18"/>
      <c r="C123" s="47"/>
      <c r="D123" s="228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8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47"/>
      <c r="AM123" s="47"/>
      <c r="AN123" s="47"/>
      <c r="AO123" s="47"/>
      <c r="AP123" s="47"/>
      <c r="AQ123" s="125"/>
      <c r="AR123" s="47"/>
      <c r="AS123" s="49"/>
      <c r="AT123" s="48"/>
      <c r="AU123" s="48"/>
      <c r="AV123" s="48"/>
      <c r="AW123" s="48"/>
      <c r="AX123" s="47"/>
      <c r="AY123" s="48"/>
      <c r="AZ123" s="47"/>
      <c r="BA123" s="47"/>
      <c r="BB123" s="47"/>
    </row>
    <row r="124" spans="2:54" ht="15.5" x14ac:dyDescent="0.35">
      <c r="B124" s="18"/>
      <c r="C124" s="47"/>
      <c r="D124" s="228"/>
      <c r="E124" s="58"/>
      <c r="F124" s="58"/>
      <c r="G124" s="47"/>
      <c r="H124" s="47"/>
      <c r="I124" s="47"/>
      <c r="J124" s="47"/>
      <c r="K124" s="47"/>
      <c r="L124" s="61"/>
      <c r="M124" s="61"/>
      <c r="N124" s="61"/>
      <c r="O124" s="58"/>
      <c r="P124" s="58"/>
      <c r="Q124" s="47"/>
      <c r="R124" s="47"/>
      <c r="S124" s="47"/>
      <c r="T124" s="47"/>
      <c r="U124" s="47"/>
      <c r="V124" s="47"/>
      <c r="W124" s="47"/>
      <c r="X124" s="47"/>
      <c r="Y124" s="47"/>
      <c r="Z124" s="58"/>
      <c r="AA124" s="58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58"/>
      <c r="AM124" s="58"/>
      <c r="AN124" s="47"/>
      <c r="AO124" s="47"/>
      <c r="AP124" s="230"/>
      <c r="AQ124" s="125"/>
      <c r="AR124" s="47"/>
      <c r="AS124" s="49"/>
      <c r="AT124" s="48"/>
      <c r="AU124" s="48"/>
      <c r="AV124" s="48"/>
      <c r="AW124" s="48"/>
      <c r="AX124" s="47"/>
      <c r="AY124" s="48"/>
      <c r="AZ124" s="47"/>
      <c r="BA124" s="47"/>
      <c r="BB124" s="47"/>
    </row>
    <row r="125" spans="2:54" ht="15.5" x14ac:dyDescent="0.35">
      <c r="B125" s="18"/>
      <c r="C125" s="47"/>
      <c r="D125" s="228"/>
      <c r="E125" s="58"/>
      <c r="F125" s="58"/>
      <c r="G125" s="47"/>
      <c r="H125" s="47"/>
      <c r="I125" s="47"/>
      <c r="J125" s="47"/>
      <c r="K125" s="47"/>
      <c r="L125" s="61"/>
      <c r="M125" s="61"/>
      <c r="N125" s="61"/>
      <c r="O125" s="58"/>
      <c r="P125" s="58"/>
      <c r="Q125" s="47"/>
      <c r="R125" s="47"/>
      <c r="S125" s="48"/>
      <c r="T125" s="47"/>
      <c r="U125" s="47"/>
      <c r="V125" s="47"/>
      <c r="W125" s="47"/>
      <c r="X125" s="47"/>
      <c r="Y125" s="47"/>
      <c r="Z125" s="58"/>
      <c r="AA125" s="58"/>
      <c r="AB125" s="47"/>
      <c r="AC125" s="47"/>
      <c r="AD125" s="47"/>
      <c r="AE125" s="47"/>
      <c r="AF125" s="47"/>
      <c r="AG125" s="47"/>
      <c r="AH125" s="47"/>
      <c r="AI125" s="47"/>
      <c r="AJ125" s="47"/>
      <c r="AK125" s="57"/>
      <c r="AL125" s="58"/>
      <c r="AM125" s="58"/>
      <c r="AN125" s="47"/>
      <c r="AO125" s="230"/>
      <c r="AP125" s="230"/>
      <c r="AQ125" s="125"/>
      <c r="AR125" s="47"/>
      <c r="AS125" s="49"/>
      <c r="AT125" s="48"/>
      <c r="AU125" s="48"/>
      <c r="AV125" s="48"/>
      <c r="AW125" s="48"/>
      <c r="AX125" s="47"/>
      <c r="AY125" s="48"/>
      <c r="AZ125" s="47"/>
      <c r="BA125" s="47"/>
      <c r="BB125" s="47"/>
    </row>
    <row r="126" spans="2:54" ht="15.5" x14ac:dyDescent="0.35">
      <c r="B126" s="18"/>
      <c r="C126" s="50"/>
      <c r="D126" s="50"/>
      <c r="E126" s="50"/>
      <c r="F126" s="50"/>
      <c r="G126" s="47"/>
      <c r="H126" s="47"/>
      <c r="I126" s="47"/>
      <c r="J126" s="47"/>
      <c r="K126" s="47"/>
      <c r="L126" s="61"/>
      <c r="M126" s="61"/>
      <c r="N126" s="61"/>
      <c r="O126" s="58"/>
      <c r="P126" s="58"/>
      <c r="Q126" s="47"/>
      <c r="R126" s="47"/>
      <c r="S126" s="47"/>
      <c r="T126" s="47"/>
      <c r="U126" s="47"/>
      <c r="V126" s="47"/>
      <c r="W126" s="47"/>
      <c r="X126" s="47"/>
      <c r="Y126" s="47"/>
      <c r="Z126" s="58"/>
      <c r="AA126" s="58"/>
      <c r="AB126" s="48"/>
      <c r="AC126" s="47"/>
      <c r="AD126" s="47"/>
      <c r="AE126" s="47"/>
      <c r="AF126" s="47"/>
      <c r="AG126" s="47"/>
      <c r="AH126" s="47"/>
      <c r="AI126" s="47"/>
      <c r="AJ126" s="47"/>
      <c r="AK126" s="47"/>
      <c r="AL126" s="58"/>
      <c r="AM126" s="58"/>
      <c r="AN126" s="47"/>
      <c r="AO126" s="230"/>
      <c r="AP126" s="230"/>
      <c r="AQ126" s="125"/>
      <c r="AR126" s="47"/>
      <c r="AS126" s="49"/>
      <c r="AT126" s="48"/>
      <c r="AU126" s="48"/>
      <c r="AV126" s="48"/>
      <c r="AW126" s="48"/>
      <c r="AX126" s="47"/>
      <c r="AY126" s="48"/>
      <c r="AZ126" s="47"/>
      <c r="BA126" s="47"/>
      <c r="BB126" s="47"/>
    </row>
    <row r="127" spans="2:54" ht="12.5" x14ac:dyDescent="0.25">
      <c r="B127" s="18"/>
      <c r="C127" s="241"/>
      <c r="D127" s="241"/>
      <c r="E127" s="241"/>
      <c r="F127" s="241"/>
      <c r="G127" s="241"/>
      <c r="H127" s="241"/>
      <c r="I127" s="241"/>
      <c r="J127" s="241"/>
      <c r="K127" s="241"/>
      <c r="L127" s="241"/>
      <c r="M127" s="241"/>
      <c r="N127" s="241"/>
      <c r="O127" s="241"/>
      <c r="P127" s="241"/>
      <c r="Q127" s="241"/>
      <c r="R127" s="241"/>
      <c r="S127" s="241"/>
      <c r="T127" s="241"/>
      <c r="U127" s="241"/>
      <c r="V127" s="241"/>
      <c r="W127" s="241"/>
      <c r="X127" s="241"/>
      <c r="Y127" s="241"/>
      <c r="Z127" s="241"/>
      <c r="AA127" s="241"/>
      <c r="AB127" s="241"/>
      <c r="AC127" s="241"/>
      <c r="AD127" s="241"/>
      <c r="AE127" s="241"/>
      <c r="AF127" s="241"/>
      <c r="AG127" s="241"/>
      <c r="AH127" s="241"/>
      <c r="AI127" s="241"/>
      <c r="AJ127" s="241"/>
      <c r="AK127" s="241"/>
      <c r="AL127" s="241"/>
      <c r="AM127" s="47"/>
      <c r="AN127" s="230"/>
      <c r="AO127" s="230"/>
      <c r="AP127" s="230"/>
      <c r="AQ127" s="125"/>
      <c r="AR127" s="47"/>
      <c r="AS127" s="49"/>
      <c r="AT127" s="48"/>
      <c r="AU127" s="48"/>
      <c r="AV127" s="48"/>
      <c r="AW127" s="48"/>
      <c r="AX127" s="47"/>
      <c r="AY127" s="48"/>
      <c r="AZ127" s="47"/>
      <c r="BA127" s="47"/>
      <c r="BB127" s="47"/>
    </row>
    <row r="128" spans="2:54" ht="12.5" x14ac:dyDescent="0.25">
      <c r="B128" s="18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47"/>
      <c r="AM128" s="47"/>
      <c r="AN128" s="47"/>
      <c r="AO128" s="230"/>
      <c r="AP128" s="230"/>
      <c r="AQ128" s="125"/>
      <c r="AR128" s="47"/>
      <c r="AS128" s="49"/>
      <c r="AT128" s="48"/>
      <c r="AU128" s="48"/>
      <c r="AV128" s="48"/>
      <c r="AW128" s="48"/>
      <c r="AX128" s="47"/>
      <c r="AY128" s="48"/>
      <c r="AZ128" s="47"/>
      <c r="BA128" s="47"/>
      <c r="BB128" s="47"/>
    </row>
    <row r="129" spans="2:54" ht="15.5" x14ac:dyDescent="0.35">
      <c r="B129" s="18"/>
      <c r="C129" s="61"/>
      <c r="D129" s="61"/>
      <c r="E129" s="61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8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9"/>
      <c r="AF129" s="49"/>
      <c r="AG129" s="49"/>
      <c r="AH129" s="47"/>
      <c r="AI129" s="47"/>
      <c r="AJ129" s="47"/>
      <c r="AK129" s="47"/>
      <c r="AL129" s="47"/>
      <c r="AM129" s="47"/>
      <c r="AN129" s="47"/>
      <c r="AO129" s="230"/>
      <c r="AP129" s="230"/>
      <c r="AQ129" s="125"/>
      <c r="AR129" s="47"/>
      <c r="AS129" s="235"/>
      <c r="AT129" s="48"/>
      <c r="AU129" s="48"/>
      <c r="AV129" s="48"/>
      <c r="AW129" s="48"/>
      <c r="AX129" s="47"/>
      <c r="AY129" s="48"/>
      <c r="AZ129" s="47"/>
      <c r="BA129" s="47"/>
      <c r="BB129" s="47"/>
    </row>
    <row r="130" spans="2:54" ht="15.5" x14ac:dyDescent="0.35">
      <c r="B130" s="18"/>
      <c r="C130" s="61"/>
      <c r="D130" s="61"/>
      <c r="E130" s="61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8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9"/>
      <c r="AD130" s="47"/>
      <c r="AE130" s="49"/>
      <c r="AF130" s="49"/>
      <c r="AG130" s="49"/>
      <c r="AH130" s="47"/>
      <c r="AI130" s="48"/>
      <c r="AJ130" s="47"/>
      <c r="AK130" s="47"/>
      <c r="AL130" s="47"/>
      <c r="AM130" s="47"/>
      <c r="AN130" s="47"/>
      <c r="AO130" s="47"/>
      <c r="AP130" s="230"/>
      <c r="AQ130" s="125"/>
      <c r="AR130" s="47"/>
      <c r="AS130" s="49"/>
      <c r="AT130" s="48"/>
      <c r="AU130" s="48"/>
      <c r="AV130" s="48"/>
      <c r="AW130" s="48"/>
      <c r="AX130" s="47"/>
      <c r="AY130" s="48"/>
      <c r="AZ130" s="47"/>
      <c r="BA130" s="47"/>
      <c r="BB130" s="47"/>
    </row>
    <row r="131" spans="2:54" ht="15.5" x14ac:dyDescent="0.35">
      <c r="B131" s="18"/>
      <c r="C131" s="61"/>
      <c r="D131" s="61"/>
      <c r="E131" s="61"/>
      <c r="F131" s="47"/>
      <c r="G131" s="58"/>
      <c r="H131" s="58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58"/>
      <c r="T131" s="58"/>
      <c r="U131" s="47"/>
      <c r="V131" s="47"/>
      <c r="W131" s="47"/>
      <c r="X131" s="47"/>
      <c r="Y131" s="47"/>
      <c r="Z131" s="47"/>
      <c r="AA131" s="47"/>
      <c r="AB131" s="49"/>
      <c r="AC131" s="47"/>
      <c r="AD131" s="47"/>
      <c r="AE131" s="49"/>
      <c r="AF131" s="49"/>
      <c r="AG131" s="49"/>
      <c r="AH131" s="47"/>
      <c r="AI131" s="47"/>
      <c r="AJ131" s="47"/>
      <c r="AK131" s="47"/>
      <c r="AL131" s="47"/>
      <c r="AM131" s="47"/>
      <c r="AN131" s="47"/>
      <c r="AO131" s="47"/>
      <c r="AP131" s="47"/>
      <c r="AQ131" s="125"/>
      <c r="AR131" s="47"/>
      <c r="AS131" s="47"/>
      <c r="AT131" s="48"/>
      <c r="AU131" s="48"/>
      <c r="AV131" s="48"/>
      <c r="AW131" s="48"/>
      <c r="AX131" s="47"/>
      <c r="AY131" s="48"/>
      <c r="AZ131" s="47"/>
      <c r="BA131" s="47"/>
      <c r="BB131" s="47"/>
    </row>
    <row r="132" spans="2:54" ht="12.5" x14ac:dyDescent="0.25">
      <c r="B132" s="18"/>
      <c r="C132" s="50"/>
      <c r="D132" s="50"/>
      <c r="E132" s="50"/>
      <c r="F132" s="50"/>
      <c r="G132" s="58"/>
      <c r="H132" s="58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58"/>
      <c r="T132" s="58"/>
      <c r="U132" s="47"/>
      <c r="V132" s="47"/>
      <c r="W132" s="47"/>
      <c r="X132" s="47"/>
      <c r="Y132" s="47"/>
      <c r="Z132" s="47"/>
      <c r="AA132" s="49"/>
      <c r="AB132" s="47"/>
      <c r="AC132" s="47"/>
      <c r="AD132" s="49"/>
      <c r="AE132" s="49"/>
      <c r="AF132" s="49"/>
      <c r="AG132" s="50"/>
      <c r="AH132" s="50"/>
      <c r="AI132" s="50"/>
      <c r="AJ132" s="50"/>
      <c r="AK132" s="50"/>
      <c r="AL132" s="50"/>
      <c r="AM132" s="47"/>
      <c r="AN132" s="47"/>
      <c r="AO132" s="47"/>
      <c r="AP132" s="47"/>
      <c r="AQ132" s="125"/>
      <c r="AR132" s="47"/>
      <c r="AS132" s="47"/>
      <c r="AT132" s="48"/>
      <c r="AU132" s="48"/>
      <c r="AV132" s="48"/>
      <c r="AW132" s="48"/>
      <c r="AX132" s="47"/>
      <c r="AY132" s="48"/>
      <c r="AZ132" s="47"/>
      <c r="BA132" s="47"/>
      <c r="BB132" s="47"/>
    </row>
    <row r="133" spans="2:54" ht="12.5" x14ac:dyDescent="0.25">
      <c r="B133" s="18"/>
      <c r="C133" s="47"/>
      <c r="D133" s="47"/>
      <c r="E133" s="47"/>
      <c r="F133" s="47"/>
      <c r="G133" s="58"/>
      <c r="H133" s="58"/>
      <c r="I133" s="47"/>
      <c r="J133" s="47"/>
      <c r="K133" s="47"/>
      <c r="L133" s="47"/>
      <c r="M133" s="47"/>
      <c r="N133" s="47"/>
      <c r="O133" s="47"/>
      <c r="P133" s="48"/>
      <c r="Q133" s="47"/>
      <c r="R133" s="47"/>
      <c r="S133" s="58"/>
      <c r="T133" s="58"/>
      <c r="U133" s="47"/>
      <c r="V133" s="47"/>
      <c r="W133" s="47"/>
      <c r="X133" s="47"/>
      <c r="Y133" s="49"/>
      <c r="Z133" s="47"/>
      <c r="AA133" s="47"/>
      <c r="AB133" s="47"/>
      <c r="AC133" s="47"/>
      <c r="AD133" s="47"/>
      <c r="AE133" s="47"/>
      <c r="AF133" s="49"/>
      <c r="AG133" s="50"/>
      <c r="AH133" s="50"/>
      <c r="AI133" s="50"/>
      <c r="AJ133" s="50"/>
      <c r="AK133" s="50"/>
      <c r="AL133" s="50"/>
      <c r="AM133" s="50"/>
      <c r="AN133" s="50"/>
      <c r="AO133" s="47"/>
      <c r="AP133" s="47"/>
      <c r="AQ133" s="125"/>
      <c r="AR133" s="47"/>
      <c r="AS133" s="47"/>
      <c r="AT133" s="47"/>
      <c r="AU133" s="48"/>
      <c r="AV133" s="48"/>
      <c r="AW133" s="48"/>
      <c r="AX133" s="47"/>
      <c r="AY133" s="48"/>
      <c r="AZ133" s="47"/>
      <c r="BA133" s="47"/>
      <c r="BB133" s="47"/>
    </row>
    <row r="134" spans="2:54" ht="12.5" x14ac:dyDescent="0.25">
      <c r="B134" s="18"/>
      <c r="C134" s="50"/>
      <c r="D134" s="50"/>
      <c r="E134" s="50"/>
      <c r="F134" s="50"/>
      <c r="G134" s="50"/>
      <c r="H134" s="50"/>
      <c r="I134" s="50"/>
      <c r="J134" s="50"/>
      <c r="K134" s="213"/>
      <c r="L134" s="213"/>
      <c r="M134" s="213"/>
      <c r="N134" s="213"/>
      <c r="O134" s="50"/>
      <c r="P134" s="50"/>
      <c r="Q134" s="50"/>
      <c r="R134" s="50"/>
      <c r="S134" s="50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50"/>
      <c r="AL134" s="50"/>
      <c r="AM134" s="50"/>
      <c r="AN134" s="50"/>
      <c r="AO134" s="50"/>
      <c r="AP134" s="50"/>
      <c r="AQ134" s="125"/>
      <c r="AR134" s="47"/>
      <c r="AS134" s="47"/>
      <c r="AT134" s="47"/>
      <c r="AU134" s="48"/>
      <c r="AV134" s="48"/>
      <c r="AW134" s="48"/>
      <c r="AX134" s="47"/>
      <c r="AY134" s="48"/>
      <c r="AZ134" s="47"/>
      <c r="BA134" s="47"/>
      <c r="BB134" s="47"/>
    </row>
    <row r="135" spans="2:54" ht="12.5" x14ac:dyDescent="0.25">
      <c r="B135" s="18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9"/>
      <c r="Q135" s="47"/>
      <c r="R135" s="47"/>
      <c r="S135" s="47"/>
      <c r="T135" s="50"/>
      <c r="U135" s="50"/>
      <c r="V135" s="50"/>
      <c r="W135" s="50"/>
      <c r="X135" s="50"/>
      <c r="Y135" s="50"/>
      <c r="Z135" s="50"/>
      <c r="AA135" s="50"/>
      <c r="AB135" s="47"/>
      <c r="AC135" s="47"/>
      <c r="AD135" s="47"/>
      <c r="AE135" s="47"/>
      <c r="AF135" s="47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125"/>
      <c r="AR135" s="47"/>
      <c r="AS135" s="47"/>
      <c r="AT135" s="47"/>
      <c r="AU135" s="48"/>
      <c r="AV135" s="48"/>
      <c r="AW135" s="48"/>
      <c r="AX135" s="47"/>
      <c r="AY135" s="48"/>
      <c r="AZ135" s="47"/>
      <c r="BA135" s="47"/>
      <c r="BB135" s="47"/>
    </row>
    <row r="136" spans="2:54" ht="12.5" x14ac:dyDescent="0.25">
      <c r="B136" s="18"/>
      <c r="C136" s="241"/>
      <c r="D136" s="241"/>
      <c r="E136" s="241"/>
      <c r="F136" s="241"/>
      <c r="G136" s="241"/>
      <c r="H136" s="241"/>
      <c r="I136" s="49"/>
      <c r="J136" s="49"/>
      <c r="K136" s="49"/>
      <c r="L136" s="49"/>
      <c r="M136" s="49"/>
      <c r="N136" s="241"/>
      <c r="O136" s="241"/>
      <c r="P136" s="241"/>
      <c r="Q136" s="241"/>
      <c r="R136" s="241"/>
      <c r="S136" s="241"/>
      <c r="T136" s="241"/>
      <c r="U136" s="241"/>
      <c r="V136" s="241"/>
      <c r="W136" s="241"/>
      <c r="X136" s="241"/>
      <c r="Y136" s="241"/>
      <c r="Z136" s="241"/>
      <c r="AA136" s="241"/>
      <c r="AB136" s="241"/>
      <c r="AC136" s="241"/>
      <c r="AD136" s="241"/>
      <c r="AE136" s="241"/>
      <c r="AF136" s="241"/>
      <c r="AG136" s="241"/>
      <c r="AH136" s="241"/>
      <c r="AI136" s="241"/>
      <c r="AJ136" s="241"/>
      <c r="AK136" s="241"/>
      <c r="AL136" s="241"/>
      <c r="AM136" s="230"/>
      <c r="AN136" s="230"/>
      <c r="AO136" s="230"/>
      <c r="AP136" s="230"/>
      <c r="AQ136" s="125"/>
      <c r="AR136" s="47"/>
      <c r="AS136" s="47"/>
      <c r="AT136" s="48"/>
      <c r="AU136" s="48"/>
      <c r="AV136" s="48"/>
      <c r="AW136" s="48"/>
      <c r="AX136" s="47"/>
      <c r="AY136" s="48"/>
      <c r="AZ136" s="47"/>
      <c r="BA136" s="47"/>
      <c r="BB136" s="47"/>
    </row>
    <row r="137" spans="2:54" ht="12.5" x14ac:dyDescent="0.25">
      <c r="B137" s="18"/>
      <c r="C137" s="47"/>
      <c r="D137" s="49"/>
      <c r="E137" s="49"/>
      <c r="F137" s="47"/>
      <c r="G137" s="47"/>
      <c r="H137" s="49"/>
      <c r="I137" s="49"/>
      <c r="J137" s="49"/>
      <c r="K137" s="49"/>
      <c r="L137" s="50"/>
      <c r="M137" s="50"/>
      <c r="N137" s="50"/>
      <c r="O137" s="50"/>
      <c r="P137" s="49"/>
      <c r="Q137" s="49"/>
      <c r="R137" s="49"/>
      <c r="S137" s="49"/>
      <c r="T137" s="50"/>
      <c r="U137" s="50"/>
      <c r="V137" s="50"/>
      <c r="W137" s="50"/>
      <c r="X137" s="50"/>
      <c r="Y137" s="50"/>
      <c r="Z137" s="50"/>
      <c r="AA137" s="50"/>
      <c r="AB137" s="49"/>
      <c r="AC137" s="49"/>
      <c r="AD137" s="49"/>
      <c r="AE137" s="49"/>
      <c r="AF137" s="49"/>
      <c r="AG137" s="50"/>
      <c r="AH137" s="50"/>
      <c r="AI137" s="50"/>
      <c r="AJ137" s="50"/>
      <c r="AK137" s="50"/>
      <c r="AL137" s="230"/>
      <c r="AM137" s="230"/>
      <c r="AN137" s="230"/>
      <c r="AO137" s="230"/>
      <c r="AP137" s="230"/>
      <c r="AQ137" s="125"/>
      <c r="AR137" s="47"/>
      <c r="AS137" s="47"/>
      <c r="AT137" s="48"/>
      <c r="AU137" s="48"/>
      <c r="AV137" s="48"/>
      <c r="AW137" s="48"/>
      <c r="AX137" s="47"/>
      <c r="AY137" s="48"/>
      <c r="AZ137" s="47"/>
      <c r="BA137" s="47"/>
      <c r="BB137" s="47"/>
    </row>
    <row r="138" spans="2:54" ht="15.5" x14ac:dyDescent="0.35">
      <c r="B138" s="18"/>
      <c r="C138" s="61"/>
      <c r="D138" s="61"/>
      <c r="E138" s="61"/>
      <c r="F138" s="49"/>
      <c r="G138" s="49"/>
      <c r="H138" s="47"/>
      <c r="I138" s="61"/>
      <c r="J138" s="49"/>
      <c r="K138" s="49"/>
      <c r="L138" s="50"/>
      <c r="M138" s="50"/>
      <c r="N138" s="50"/>
      <c r="O138" s="50"/>
      <c r="P138" s="47"/>
      <c r="Q138" s="49"/>
      <c r="R138" s="49"/>
      <c r="S138" s="49"/>
      <c r="T138" s="50"/>
      <c r="U138" s="50"/>
      <c r="V138" s="50"/>
      <c r="W138" s="50"/>
      <c r="X138" s="58"/>
      <c r="Y138" s="58"/>
      <c r="Z138" s="50"/>
      <c r="AA138" s="50"/>
      <c r="AB138" s="49"/>
      <c r="AC138" s="49"/>
      <c r="AD138" s="49"/>
      <c r="AE138" s="49"/>
      <c r="AF138" s="49"/>
      <c r="AG138" s="47"/>
      <c r="AH138" s="47"/>
      <c r="AI138" s="47"/>
      <c r="AJ138" s="50"/>
      <c r="AK138" s="50"/>
      <c r="AL138" s="50"/>
      <c r="AM138" s="230"/>
      <c r="AN138" s="230"/>
      <c r="AO138" s="229"/>
      <c r="AP138" s="229"/>
      <c r="AQ138" s="125"/>
      <c r="AR138" s="47"/>
      <c r="AS138" s="47"/>
      <c r="AT138" s="48"/>
      <c r="AU138" s="48"/>
      <c r="AV138" s="48"/>
      <c r="AW138" s="48"/>
      <c r="AX138" s="47"/>
      <c r="AY138" s="48"/>
      <c r="AZ138" s="47"/>
      <c r="BA138" s="47"/>
      <c r="BB138" s="47"/>
    </row>
    <row r="139" spans="2:54" ht="15.5" x14ac:dyDescent="0.35">
      <c r="B139" s="18"/>
      <c r="C139" s="61"/>
      <c r="D139" s="61"/>
      <c r="E139" s="61"/>
      <c r="F139" s="49"/>
      <c r="G139" s="49"/>
      <c r="H139" s="47"/>
      <c r="I139" s="61"/>
      <c r="J139" s="47"/>
      <c r="K139" s="50"/>
      <c r="L139" s="50"/>
      <c r="M139" s="50"/>
      <c r="N139" s="50"/>
      <c r="O139" s="50"/>
      <c r="P139" s="47"/>
      <c r="Q139" s="49"/>
      <c r="R139" s="49"/>
      <c r="S139" s="49"/>
      <c r="T139" s="50"/>
      <c r="U139" s="50"/>
      <c r="V139" s="50"/>
      <c r="W139" s="50"/>
      <c r="X139" s="58"/>
      <c r="Y139" s="58"/>
      <c r="Z139" s="50"/>
      <c r="AA139" s="50"/>
      <c r="AB139" s="49"/>
      <c r="AC139" s="49"/>
      <c r="AD139" s="49"/>
      <c r="AE139" s="49"/>
      <c r="AF139" s="49"/>
      <c r="AG139" s="47"/>
      <c r="AH139" s="47"/>
      <c r="AI139" s="47"/>
      <c r="AJ139" s="50"/>
      <c r="AK139" s="50"/>
      <c r="AL139" s="50"/>
      <c r="AM139" s="50"/>
      <c r="AN139" s="230"/>
      <c r="AO139" s="229"/>
      <c r="AP139" s="229"/>
      <c r="AQ139" s="125"/>
      <c r="AR139" s="47"/>
      <c r="AS139" s="47"/>
      <c r="AT139" s="47"/>
      <c r="AU139" s="47"/>
      <c r="AV139" s="47"/>
      <c r="AW139" s="47"/>
      <c r="AX139" s="47"/>
      <c r="AY139" s="48"/>
      <c r="AZ139" s="47"/>
      <c r="BA139" s="47"/>
      <c r="BB139" s="47"/>
    </row>
    <row r="140" spans="2:54" ht="15.5" x14ac:dyDescent="0.35">
      <c r="B140" s="18"/>
      <c r="C140" s="61"/>
      <c r="D140" s="61"/>
      <c r="E140" s="61"/>
      <c r="F140" s="49"/>
      <c r="G140" s="49"/>
      <c r="H140" s="47"/>
      <c r="I140" s="61"/>
      <c r="J140" s="49"/>
      <c r="K140" s="49"/>
      <c r="L140" s="50"/>
      <c r="M140" s="50"/>
      <c r="N140" s="50"/>
      <c r="O140" s="50"/>
      <c r="P140" s="47"/>
      <c r="Q140" s="49"/>
      <c r="R140" s="49"/>
      <c r="S140" s="49"/>
      <c r="T140" s="50"/>
      <c r="U140" s="50"/>
      <c r="V140" s="50"/>
      <c r="W140" s="50"/>
      <c r="X140" s="58"/>
      <c r="Y140" s="58"/>
      <c r="Z140" s="50"/>
      <c r="AA140" s="50"/>
      <c r="AB140" s="49"/>
      <c r="AC140" s="49"/>
      <c r="AD140" s="49"/>
      <c r="AE140" s="49"/>
      <c r="AF140" s="49"/>
      <c r="AG140" s="47"/>
      <c r="AH140" s="47"/>
      <c r="AI140" s="47"/>
      <c r="AJ140" s="50"/>
      <c r="AK140" s="50"/>
      <c r="AL140" s="50"/>
      <c r="AM140" s="50"/>
      <c r="AN140" s="230"/>
      <c r="AO140" s="229"/>
      <c r="AP140" s="229"/>
      <c r="AQ140" s="125"/>
      <c r="AR140" s="47"/>
      <c r="AS140" s="47"/>
      <c r="AT140" s="47"/>
      <c r="AU140" s="48"/>
      <c r="AV140" s="47"/>
      <c r="AW140" s="47"/>
      <c r="AX140" s="47"/>
      <c r="AY140" s="48"/>
      <c r="AZ140" s="47"/>
      <c r="BA140" s="47"/>
      <c r="BB140" s="47"/>
    </row>
    <row r="141" spans="2:54" ht="12.5" x14ac:dyDescent="0.25">
      <c r="B141" s="18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50"/>
      <c r="AL141" s="50"/>
      <c r="AM141" s="50"/>
      <c r="AN141" s="50"/>
      <c r="AO141" s="50"/>
      <c r="AP141" s="50"/>
      <c r="AQ141" s="125"/>
      <c r="AR141" s="47"/>
      <c r="AS141" s="47"/>
      <c r="AT141" s="47"/>
      <c r="AU141" s="47"/>
      <c r="AV141" s="47"/>
      <c r="AW141" s="47"/>
      <c r="AX141" s="47"/>
      <c r="AY141" s="47"/>
      <c r="AZ141" s="47"/>
      <c r="BA141" s="47"/>
      <c r="BB141" s="47"/>
    </row>
    <row r="142" spans="2:54" ht="13" x14ac:dyDescent="0.3">
      <c r="B142" s="63"/>
      <c r="C142" s="63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47"/>
      <c r="AS142" s="47"/>
      <c r="AT142" s="47"/>
      <c r="AU142" s="47"/>
      <c r="AV142" s="47"/>
      <c r="AW142" s="47"/>
      <c r="AX142" s="47"/>
      <c r="AY142" s="237"/>
      <c r="AZ142" s="237"/>
      <c r="BA142" s="48"/>
      <c r="BB142" s="47"/>
    </row>
    <row r="143" spans="2:54" ht="12.5" x14ac:dyDescent="0.25">
      <c r="B143" s="47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49"/>
      <c r="P143" s="49"/>
      <c r="Q143" s="49"/>
      <c r="R143" s="49"/>
      <c r="S143" s="49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7"/>
      <c r="AJ143" s="47"/>
      <c r="AK143" s="47"/>
      <c r="AL143" s="47"/>
      <c r="AM143" s="47"/>
      <c r="AN143" s="47"/>
      <c r="AO143" s="47"/>
      <c r="AP143" s="47"/>
      <c r="AQ143" s="47"/>
      <c r="AR143" s="47"/>
      <c r="AS143" s="47"/>
      <c r="AT143" s="47"/>
      <c r="AU143" s="47"/>
      <c r="AV143" s="47"/>
      <c r="AW143" s="47"/>
      <c r="AX143" s="242"/>
      <c r="AY143" s="48"/>
      <c r="AZ143" s="47"/>
      <c r="BA143" s="47"/>
      <c r="BB143" s="47"/>
    </row>
    <row r="144" spans="2:54" ht="12.5" x14ac:dyDescent="0.25">
      <c r="B144" s="49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7"/>
      <c r="AL144" s="47"/>
      <c r="AM144" s="47"/>
      <c r="AN144" s="47"/>
      <c r="AO144" s="47"/>
      <c r="AP144" s="47"/>
      <c r="AQ144" s="47"/>
      <c r="AR144" s="47"/>
      <c r="AS144" s="47"/>
      <c r="AT144" s="47"/>
      <c r="AU144" s="47"/>
      <c r="AV144" s="47"/>
      <c r="AW144" s="47"/>
      <c r="AX144" s="242"/>
      <c r="AY144" s="48"/>
      <c r="AZ144" s="47"/>
      <c r="BA144" s="47"/>
      <c r="BB144" s="47"/>
    </row>
    <row r="145" spans="2:54" ht="12.5" x14ac:dyDescent="0.25"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7"/>
      <c r="AL145" s="47"/>
      <c r="AM145" s="47"/>
      <c r="AN145" s="47"/>
      <c r="AO145" s="47"/>
      <c r="AP145" s="47"/>
      <c r="AQ145" s="47"/>
      <c r="AR145" s="47"/>
      <c r="AS145" s="47"/>
      <c r="AT145" s="47"/>
      <c r="AU145" s="47"/>
      <c r="AV145" s="47"/>
      <c r="AW145" s="47"/>
      <c r="AX145" s="242"/>
      <c r="AY145" s="48"/>
      <c r="AZ145" s="47"/>
      <c r="BA145" s="47"/>
      <c r="BB145" s="47"/>
    </row>
    <row r="146" spans="2:54" ht="12.5" x14ac:dyDescent="0.25">
      <c r="B146" s="23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49"/>
      <c r="P146" s="47"/>
      <c r="Q146" s="49"/>
      <c r="R146" s="49"/>
      <c r="S146" s="49"/>
      <c r="T146" s="49"/>
      <c r="U146" s="49"/>
      <c r="V146" s="49"/>
      <c r="W146" s="49"/>
      <c r="X146" s="49"/>
      <c r="Y146" s="49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7"/>
      <c r="AL146" s="47"/>
      <c r="AM146" s="47"/>
      <c r="AN146" s="47"/>
      <c r="AO146" s="47"/>
      <c r="AP146" s="47"/>
      <c r="AQ146" s="47"/>
      <c r="AR146" s="47"/>
      <c r="AS146" s="47"/>
      <c r="AT146" s="47"/>
      <c r="AU146" s="47"/>
      <c r="AV146" s="47"/>
      <c r="AW146" s="47"/>
      <c r="AX146" s="242"/>
      <c r="AY146" s="48"/>
      <c r="AZ146" s="47"/>
      <c r="BA146" s="47"/>
      <c r="BB146" s="47"/>
    </row>
    <row r="147" spans="2:54" ht="12.5" x14ac:dyDescent="0.25">
      <c r="B147" s="239"/>
      <c r="C147" s="49"/>
      <c r="D147" s="49"/>
      <c r="E147" s="49"/>
      <c r="F147" s="49"/>
      <c r="G147" s="239"/>
      <c r="H147" s="49"/>
      <c r="I147" s="49"/>
      <c r="J147" s="239"/>
      <c r="K147" s="49"/>
      <c r="L147" s="49"/>
      <c r="M147" s="239"/>
      <c r="N147" s="49"/>
      <c r="O147" s="49"/>
      <c r="P147" s="47"/>
      <c r="Q147" s="49"/>
      <c r="R147" s="49"/>
      <c r="S147" s="49"/>
      <c r="T147" s="49"/>
      <c r="U147" s="49"/>
      <c r="V147" s="49"/>
      <c r="W147" s="49"/>
      <c r="X147" s="49"/>
      <c r="Y147" s="49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7"/>
      <c r="AL147" s="47"/>
      <c r="AM147" s="47"/>
      <c r="AN147" s="47"/>
      <c r="AO147" s="47"/>
      <c r="AP147" s="47"/>
      <c r="AQ147" s="47"/>
      <c r="AR147" s="47"/>
      <c r="AS147" s="47"/>
      <c r="AT147" s="47"/>
      <c r="AU147" s="47"/>
      <c r="AV147" s="47"/>
      <c r="AW147" s="47"/>
      <c r="AX147" s="240"/>
      <c r="AY147" s="47"/>
      <c r="AZ147" s="47"/>
      <c r="BA147" s="47"/>
      <c r="BB147" s="47"/>
    </row>
    <row r="148" spans="2:54" ht="12.5" x14ac:dyDescent="0.25"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7"/>
      <c r="AL148" s="47"/>
      <c r="AM148" s="47"/>
      <c r="AN148" s="47"/>
      <c r="AO148" s="47"/>
      <c r="AP148" s="47"/>
      <c r="AQ148" s="47"/>
      <c r="AR148" s="47"/>
      <c r="AS148" s="47"/>
      <c r="AT148" s="47"/>
      <c r="AU148" s="47"/>
      <c r="AV148" s="47"/>
      <c r="AW148" s="47"/>
      <c r="AX148" s="47"/>
      <c r="AY148" s="47"/>
      <c r="AZ148" s="47"/>
      <c r="BA148" s="47"/>
      <c r="BB148" s="47"/>
    </row>
    <row r="149" spans="2:54" ht="12.5" x14ac:dyDescent="0.25">
      <c r="B149" s="243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7"/>
      <c r="AI149" s="47"/>
      <c r="AJ149" s="47"/>
      <c r="AK149" s="47"/>
      <c r="AL149" s="47"/>
      <c r="AM149" s="47"/>
      <c r="AN149" s="47"/>
      <c r="AO149" s="47"/>
      <c r="AP149" s="47"/>
      <c r="AQ149" s="47"/>
      <c r="AR149" s="47"/>
      <c r="AS149" s="47"/>
      <c r="AT149" s="47"/>
      <c r="AU149" s="47"/>
      <c r="AV149" s="47"/>
      <c r="AW149" s="47"/>
      <c r="AX149" s="47"/>
      <c r="AY149" s="47"/>
      <c r="AZ149" s="47"/>
      <c r="BA149" s="47"/>
      <c r="BB149" s="47"/>
    </row>
    <row r="150" spans="2:54" ht="12.5" x14ac:dyDescent="0.25">
      <c r="B150" s="18"/>
      <c r="C150" s="125"/>
      <c r="D150" s="125"/>
      <c r="E150" s="125"/>
      <c r="F150" s="125"/>
      <c r="G150" s="125"/>
      <c r="H150" s="125"/>
      <c r="I150" s="125"/>
      <c r="J150" s="125"/>
      <c r="K150" s="125"/>
      <c r="L150" s="125"/>
      <c r="M150" s="125"/>
      <c r="N150" s="125"/>
      <c r="O150" s="125"/>
      <c r="P150" s="125"/>
      <c r="Q150" s="18"/>
      <c r="R150" s="49"/>
      <c r="S150" s="47"/>
      <c r="T150" s="49"/>
      <c r="U150" s="47"/>
      <c r="V150" s="47"/>
      <c r="W150" s="47"/>
      <c r="X150" s="49"/>
      <c r="Y150" s="49"/>
      <c r="Z150" s="49"/>
      <c r="AA150" s="49"/>
      <c r="AB150" s="47"/>
      <c r="AC150" s="47"/>
      <c r="AD150" s="47"/>
      <c r="AE150" s="47"/>
      <c r="AF150" s="47"/>
      <c r="AG150" s="49"/>
      <c r="AH150" s="47"/>
      <c r="AI150" s="47"/>
      <c r="AJ150" s="47"/>
      <c r="AK150" s="47"/>
      <c r="AL150" s="47"/>
      <c r="AM150" s="47"/>
      <c r="AN150" s="47"/>
      <c r="AO150" s="47"/>
      <c r="AP150" s="47"/>
      <c r="AQ150" s="47"/>
      <c r="AR150" s="47"/>
      <c r="AS150" s="47"/>
      <c r="AT150" s="47"/>
      <c r="AU150" s="47"/>
      <c r="AV150" s="47"/>
      <c r="AW150" s="47"/>
      <c r="AX150" s="47"/>
      <c r="AY150" s="47"/>
      <c r="AZ150" s="47"/>
      <c r="BA150" s="47"/>
      <c r="BB150" s="47"/>
    </row>
    <row r="151" spans="2:54" ht="12.5" x14ac:dyDescent="0.25">
      <c r="B151" s="18"/>
      <c r="C151" s="125"/>
      <c r="D151" s="125"/>
      <c r="E151" s="125"/>
      <c r="F151" s="125"/>
      <c r="G151" s="125"/>
      <c r="H151" s="125"/>
      <c r="I151" s="125"/>
      <c r="J151" s="125"/>
      <c r="K151" s="125"/>
      <c r="L151" s="125"/>
      <c r="M151" s="125"/>
      <c r="N151" s="125"/>
      <c r="O151" s="125"/>
      <c r="P151" s="125"/>
      <c r="Q151" s="18"/>
      <c r="R151" s="49"/>
      <c r="S151" s="47"/>
      <c r="T151" s="49"/>
      <c r="U151" s="49"/>
      <c r="V151" s="47"/>
      <c r="W151" s="47"/>
      <c r="X151" s="49"/>
      <c r="Y151" s="49"/>
      <c r="Z151" s="49"/>
      <c r="AA151" s="49"/>
      <c r="AB151" s="47"/>
      <c r="AC151" s="47"/>
      <c r="AD151" s="47"/>
      <c r="AE151" s="47"/>
      <c r="AF151" s="47"/>
      <c r="AG151" s="49"/>
      <c r="AH151" s="47"/>
      <c r="AI151" s="47"/>
      <c r="AJ151" s="47"/>
      <c r="AK151" s="47"/>
      <c r="AL151" s="47"/>
      <c r="AM151" s="47"/>
      <c r="AN151" s="47"/>
      <c r="AO151" s="47"/>
      <c r="AP151" s="47"/>
      <c r="AQ151" s="47"/>
      <c r="AR151" s="47"/>
      <c r="AS151" s="47"/>
      <c r="AT151" s="47"/>
      <c r="AU151" s="47"/>
      <c r="AV151" s="47"/>
      <c r="AW151" s="47"/>
      <c r="AX151" s="47"/>
      <c r="AY151" s="47"/>
      <c r="AZ151" s="47"/>
      <c r="BA151" s="47"/>
      <c r="BB151" s="47"/>
    </row>
    <row r="152" spans="2:54" ht="12.5" x14ac:dyDescent="0.25"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7"/>
      <c r="AI152" s="47"/>
      <c r="AJ152" s="47"/>
      <c r="AK152" s="47"/>
      <c r="AL152" s="47"/>
      <c r="AM152" s="47"/>
      <c r="AN152" s="47"/>
      <c r="AO152" s="47"/>
      <c r="AP152" s="47"/>
      <c r="AQ152" s="47"/>
      <c r="AR152" s="47"/>
      <c r="AS152" s="47"/>
      <c r="AT152" s="47"/>
      <c r="AU152" s="47"/>
      <c r="AV152" s="47"/>
      <c r="AW152" s="47"/>
      <c r="AX152" s="47"/>
      <c r="AY152" s="47"/>
      <c r="AZ152" s="47"/>
      <c r="BA152" s="47"/>
      <c r="BB152" s="47"/>
    </row>
    <row r="153" spans="2:54" ht="12.5" x14ac:dyDescent="0.25">
      <c r="B153" s="243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7"/>
      <c r="AI153" s="47"/>
      <c r="AJ153" s="47"/>
      <c r="AK153" s="47"/>
      <c r="AL153" s="47"/>
      <c r="AM153" s="47"/>
      <c r="AN153" s="47"/>
      <c r="AO153" s="47"/>
      <c r="AP153" s="47"/>
      <c r="AQ153" s="47"/>
      <c r="AR153" s="47"/>
      <c r="AS153" s="47"/>
      <c r="AT153" s="47"/>
      <c r="AU153" s="47"/>
      <c r="AV153" s="47"/>
      <c r="AW153" s="47"/>
      <c r="AX153" s="47"/>
      <c r="AY153" s="47"/>
      <c r="AZ153" s="47"/>
      <c r="BA153" s="47"/>
      <c r="BB153" s="47"/>
    </row>
    <row r="154" spans="2:54" ht="12.5" x14ac:dyDescent="0.25">
      <c r="B154" s="18"/>
      <c r="C154" s="125"/>
      <c r="D154" s="125"/>
      <c r="E154" s="125"/>
      <c r="F154" s="125"/>
      <c r="G154" s="125"/>
      <c r="H154" s="125"/>
      <c r="I154" s="125"/>
      <c r="J154" s="125"/>
      <c r="K154" s="125"/>
      <c r="L154" s="125"/>
      <c r="M154" s="125"/>
      <c r="N154" s="125"/>
      <c r="O154" s="125"/>
      <c r="P154" s="125"/>
      <c r="Q154" s="18"/>
      <c r="R154" s="49"/>
      <c r="S154" s="49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7"/>
      <c r="AG154" s="49"/>
      <c r="AH154" s="47"/>
      <c r="AI154" s="47"/>
      <c r="AJ154" s="47"/>
      <c r="AK154" s="47"/>
      <c r="AL154" s="47"/>
      <c r="AM154" s="47"/>
      <c r="AN154" s="47"/>
      <c r="AO154" s="47"/>
      <c r="AP154" s="47"/>
      <c r="AQ154" s="47"/>
      <c r="AR154" s="47"/>
      <c r="AS154" s="47"/>
      <c r="AT154" s="47"/>
      <c r="AU154" s="47"/>
      <c r="AV154" s="47"/>
      <c r="AW154" s="47"/>
      <c r="AX154" s="47"/>
      <c r="AY154" s="47"/>
      <c r="AZ154" s="47"/>
      <c r="BA154" s="47"/>
      <c r="BB154" s="47"/>
    </row>
    <row r="155" spans="2:54" ht="12.5" x14ac:dyDescent="0.25">
      <c r="B155" s="18"/>
      <c r="C155" s="125"/>
      <c r="D155" s="125"/>
      <c r="E155" s="125"/>
      <c r="F155" s="125"/>
      <c r="G155" s="125"/>
      <c r="H155" s="125"/>
      <c r="I155" s="125"/>
      <c r="J155" s="125"/>
      <c r="K155" s="125"/>
      <c r="L155" s="125"/>
      <c r="M155" s="125"/>
      <c r="N155" s="125"/>
      <c r="O155" s="125"/>
      <c r="P155" s="125"/>
      <c r="Q155" s="18"/>
      <c r="R155" s="49"/>
      <c r="S155" s="47"/>
      <c r="T155" s="47"/>
      <c r="U155" s="47"/>
      <c r="V155" s="47"/>
      <c r="W155" s="47"/>
      <c r="X155" s="47"/>
      <c r="Y155" s="49"/>
      <c r="Z155" s="47"/>
      <c r="AA155" s="47"/>
      <c r="AB155" s="47"/>
      <c r="AC155" s="47"/>
      <c r="AD155" s="47"/>
      <c r="AE155" s="47"/>
      <c r="AF155" s="49"/>
      <c r="AG155" s="49"/>
      <c r="AH155" s="47"/>
      <c r="AI155" s="47"/>
      <c r="AJ155" s="47"/>
      <c r="AK155" s="47"/>
      <c r="AL155" s="47"/>
      <c r="AM155" s="47"/>
      <c r="AN155" s="47"/>
      <c r="AO155" s="47"/>
      <c r="AP155" s="47"/>
      <c r="AQ155" s="47"/>
      <c r="AR155" s="47"/>
      <c r="AS155" s="47"/>
      <c r="AT155" s="47"/>
      <c r="AU155" s="47"/>
      <c r="AV155" s="47"/>
      <c r="AW155" s="47"/>
      <c r="AX155" s="47"/>
      <c r="AY155" s="47"/>
      <c r="AZ155" s="47"/>
      <c r="BA155" s="47"/>
      <c r="BB155" s="47"/>
    </row>
    <row r="156" spans="2:54" ht="12.5" x14ac:dyDescent="0.25"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49"/>
      <c r="S156" s="49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7"/>
      <c r="AI156" s="47"/>
      <c r="AJ156" s="47"/>
      <c r="AK156" s="47"/>
      <c r="AL156" s="47"/>
      <c r="AM156" s="47"/>
      <c r="AN156" s="47"/>
      <c r="AO156" s="47"/>
      <c r="AP156" s="47"/>
      <c r="AQ156" s="47"/>
      <c r="AR156" s="47"/>
      <c r="AS156" s="47"/>
      <c r="AT156" s="47"/>
      <c r="AU156" s="47"/>
      <c r="AV156" s="47"/>
      <c r="AW156" s="47"/>
      <c r="AX156" s="47"/>
      <c r="AY156" s="47"/>
      <c r="AZ156" s="47"/>
      <c r="BA156" s="47"/>
      <c r="BB156" s="47"/>
    </row>
    <row r="157" spans="2:54" ht="12.5" x14ac:dyDescent="0.25">
      <c r="B157" s="243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7"/>
      <c r="AI157" s="47"/>
      <c r="AJ157" s="47"/>
      <c r="AK157" s="47"/>
      <c r="AL157" s="47"/>
      <c r="AM157" s="47"/>
      <c r="AN157" s="47"/>
      <c r="AO157" s="47"/>
      <c r="AP157" s="47"/>
      <c r="AQ157" s="47"/>
      <c r="AR157" s="47"/>
      <c r="AS157" s="47"/>
      <c r="AT157" s="47"/>
      <c r="AU157" s="47"/>
      <c r="AV157" s="47"/>
      <c r="AW157" s="47"/>
      <c r="AX157" s="47"/>
      <c r="AY157" s="47"/>
      <c r="AZ157" s="47"/>
      <c r="BA157" s="47"/>
      <c r="BB157" s="47"/>
    </row>
    <row r="158" spans="2:54" ht="12.5" x14ac:dyDescent="0.25">
      <c r="B158" s="18"/>
      <c r="C158" s="125"/>
      <c r="D158" s="125"/>
      <c r="E158" s="125"/>
      <c r="F158" s="125"/>
      <c r="G158" s="125"/>
      <c r="H158" s="125"/>
      <c r="I158" s="125"/>
      <c r="J158" s="125"/>
      <c r="K158" s="125"/>
      <c r="L158" s="125"/>
      <c r="M158" s="125"/>
      <c r="N158" s="125"/>
      <c r="O158" s="125"/>
      <c r="P158" s="125"/>
      <c r="Q158" s="18"/>
      <c r="R158" s="49"/>
      <c r="S158" s="47"/>
      <c r="T158" s="47"/>
      <c r="U158" s="47"/>
      <c r="V158" s="47"/>
      <c r="W158" s="49"/>
      <c r="X158" s="49"/>
      <c r="Y158" s="49"/>
      <c r="Z158" s="47"/>
      <c r="AA158" s="47"/>
      <c r="AB158" s="47"/>
      <c r="AC158" s="47"/>
      <c r="AD158" s="47"/>
      <c r="AE158" s="47"/>
      <c r="AF158" s="47"/>
      <c r="AG158" s="49"/>
      <c r="AH158" s="47"/>
      <c r="AI158" s="47"/>
      <c r="AJ158" s="47"/>
      <c r="AK158" s="47"/>
      <c r="AL158" s="47"/>
      <c r="AM158" s="47"/>
      <c r="AN158" s="47"/>
      <c r="AO158" s="47"/>
      <c r="AP158" s="47"/>
      <c r="AQ158" s="47"/>
      <c r="AR158" s="47"/>
      <c r="AS158" s="47"/>
      <c r="AT158" s="47"/>
      <c r="AU158" s="47"/>
      <c r="AV158" s="47"/>
      <c r="AW158" s="47"/>
      <c r="AX158" s="47"/>
      <c r="AY158" s="47"/>
      <c r="AZ158" s="47"/>
      <c r="BA158" s="47"/>
      <c r="BB158" s="47"/>
    </row>
    <row r="159" spans="2:54" ht="12.5" x14ac:dyDescent="0.25">
      <c r="B159" s="18"/>
      <c r="C159" s="125"/>
      <c r="D159" s="125"/>
      <c r="E159" s="125"/>
      <c r="F159" s="125"/>
      <c r="G159" s="125"/>
      <c r="H159" s="125"/>
      <c r="I159" s="125"/>
      <c r="J159" s="125"/>
      <c r="K159" s="125"/>
      <c r="L159" s="125"/>
      <c r="M159" s="125"/>
      <c r="N159" s="125"/>
      <c r="O159" s="125"/>
      <c r="P159" s="125"/>
      <c r="Q159" s="18"/>
      <c r="R159" s="49"/>
      <c r="S159" s="47"/>
      <c r="T159" s="47"/>
      <c r="U159" s="49"/>
      <c r="V159" s="47"/>
      <c r="W159" s="49"/>
      <c r="X159" s="49"/>
      <c r="Y159" s="49"/>
      <c r="Z159" s="47"/>
      <c r="AA159" s="47"/>
      <c r="AB159" s="47"/>
      <c r="AC159" s="47"/>
      <c r="AD159" s="47"/>
      <c r="AE159" s="47"/>
      <c r="AF159" s="47"/>
      <c r="AG159" s="49"/>
      <c r="AH159" s="47"/>
      <c r="AI159" s="47"/>
      <c r="AJ159" s="47"/>
      <c r="AK159" s="47"/>
      <c r="AL159" s="47"/>
      <c r="AM159" s="47"/>
      <c r="AN159" s="47"/>
      <c r="AO159" s="47"/>
      <c r="AP159" s="47"/>
      <c r="AQ159" s="47"/>
      <c r="AR159" s="47"/>
      <c r="AS159" s="47"/>
      <c r="AT159" s="47"/>
      <c r="AU159" s="47"/>
      <c r="AV159" s="47"/>
      <c r="AW159" s="47"/>
      <c r="AX159" s="47"/>
      <c r="AY159" s="47"/>
      <c r="AZ159" s="47"/>
      <c r="BA159" s="47"/>
      <c r="BB159" s="47"/>
    </row>
    <row r="160" spans="2:54" ht="12.5" x14ac:dyDescent="0.25">
      <c r="B160" s="18"/>
      <c r="C160" s="125"/>
      <c r="D160" s="125"/>
      <c r="E160" s="125"/>
      <c r="F160" s="125"/>
      <c r="G160" s="125"/>
      <c r="H160" s="125"/>
      <c r="I160" s="125"/>
      <c r="J160" s="125"/>
      <c r="K160" s="125"/>
      <c r="L160" s="125"/>
      <c r="M160" s="125"/>
      <c r="N160" s="125"/>
      <c r="O160" s="125"/>
      <c r="P160" s="125"/>
      <c r="Q160" s="18"/>
      <c r="R160" s="49"/>
      <c r="S160" s="47"/>
      <c r="T160" s="49"/>
      <c r="U160" s="47"/>
      <c r="V160" s="49"/>
      <c r="W160" s="49"/>
      <c r="X160" s="49"/>
      <c r="Y160" s="49"/>
      <c r="Z160" s="49"/>
      <c r="AA160" s="47"/>
      <c r="AB160" s="47"/>
      <c r="AC160" s="47"/>
      <c r="AD160" s="47"/>
      <c r="AE160" s="47"/>
      <c r="AF160" s="47"/>
      <c r="AG160" s="49"/>
      <c r="AH160" s="47"/>
      <c r="AI160" s="47"/>
      <c r="AJ160" s="47"/>
      <c r="AK160" s="47"/>
      <c r="AL160" s="47"/>
      <c r="AM160" s="47"/>
      <c r="AN160" s="47"/>
      <c r="AO160" s="47"/>
      <c r="AP160" s="47"/>
      <c r="AQ160" s="47"/>
      <c r="AR160" s="47"/>
      <c r="AS160" s="47"/>
      <c r="AT160" s="47"/>
      <c r="AU160" s="47"/>
      <c r="AV160" s="47"/>
      <c r="AW160" s="47"/>
      <c r="AX160" s="47"/>
      <c r="AY160" s="47"/>
      <c r="AZ160" s="47"/>
      <c r="BA160" s="47"/>
      <c r="BB160" s="47"/>
    </row>
    <row r="161" spans="2:54" ht="12.5" x14ac:dyDescent="0.25"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49"/>
      <c r="S161" s="47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7"/>
      <c r="AI161" s="47"/>
      <c r="AJ161" s="47"/>
      <c r="AK161" s="47"/>
      <c r="AL161" s="47"/>
      <c r="AM161" s="47"/>
      <c r="AN161" s="47"/>
      <c r="AO161" s="47"/>
      <c r="AP161" s="47"/>
      <c r="AQ161" s="47"/>
      <c r="AR161" s="47"/>
      <c r="AS161" s="47"/>
      <c r="AT161" s="47"/>
      <c r="AU161" s="47"/>
      <c r="AV161" s="47"/>
      <c r="AW161" s="47"/>
      <c r="AX161" s="47"/>
      <c r="AY161" s="47"/>
      <c r="AZ161" s="47"/>
      <c r="BA161" s="47"/>
      <c r="BB161" s="47"/>
    </row>
    <row r="162" spans="2:54" ht="12.5" x14ac:dyDescent="0.25">
      <c r="B162" s="243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49"/>
      <c r="S162" s="49"/>
      <c r="T162" s="47"/>
      <c r="U162" s="47"/>
      <c r="V162" s="47"/>
      <c r="W162" s="47"/>
      <c r="X162" s="47"/>
      <c r="Y162" s="47"/>
      <c r="Z162" s="49"/>
      <c r="AA162" s="49"/>
      <c r="AB162" s="49"/>
      <c r="AC162" s="49"/>
      <c r="AD162" s="49"/>
      <c r="AE162" s="49"/>
      <c r="AF162" s="49"/>
      <c r="AG162" s="49"/>
      <c r="AH162" s="47"/>
      <c r="AI162" s="47"/>
      <c r="AJ162" s="47"/>
      <c r="AK162" s="47"/>
      <c r="AL162" s="47"/>
      <c r="AM162" s="47"/>
      <c r="AN162" s="47"/>
      <c r="AO162" s="47"/>
      <c r="AP162" s="47"/>
      <c r="AQ162" s="47"/>
      <c r="AR162" s="47"/>
      <c r="AS162" s="47"/>
      <c r="AT162" s="47"/>
      <c r="AU162" s="47"/>
      <c r="AV162" s="47"/>
      <c r="AW162" s="47"/>
      <c r="AX162" s="47"/>
      <c r="AY162" s="47"/>
      <c r="AZ162" s="47"/>
      <c r="BA162" s="47"/>
      <c r="BB162" s="47"/>
    </row>
    <row r="163" spans="2:54" ht="12.5" x14ac:dyDescent="0.25">
      <c r="B163" s="18"/>
      <c r="C163" s="125"/>
      <c r="D163" s="125"/>
      <c r="E163" s="125"/>
      <c r="F163" s="125"/>
      <c r="G163" s="125"/>
      <c r="H163" s="125"/>
      <c r="I163" s="125"/>
      <c r="J163" s="125"/>
      <c r="K163" s="125"/>
      <c r="L163" s="125"/>
      <c r="M163" s="125"/>
      <c r="N163" s="125"/>
      <c r="O163" s="125"/>
      <c r="P163" s="125"/>
      <c r="Q163" s="18"/>
      <c r="R163" s="47"/>
      <c r="S163" s="47"/>
      <c r="T163" s="49"/>
      <c r="U163" s="49"/>
      <c r="V163" s="49"/>
      <c r="W163" s="49"/>
      <c r="X163" s="49"/>
      <c r="Y163" s="47"/>
      <c r="Z163" s="47"/>
      <c r="AA163" s="47"/>
      <c r="AB163" s="47"/>
      <c r="AC163" s="47"/>
      <c r="AD163" s="47"/>
      <c r="AE163" s="47"/>
      <c r="AF163" s="47"/>
      <c r="AG163" s="49"/>
      <c r="AH163" s="47"/>
      <c r="AI163" s="47"/>
      <c r="AJ163" s="47"/>
      <c r="AK163" s="47"/>
      <c r="AL163" s="47"/>
      <c r="AM163" s="47"/>
      <c r="AN163" s="47"/>
      <c r="AO163" s="47"/>
      <c r="AP163" s="47"/>
      <c r="AQ163" s="47"/>
      <c r="AR163" s="47"/>
      <c r="AS163" s="47"/>
      <c r="AT163" s="47"/>
      <c r="AU163" s="47"/>
      <c r="AV163" s="47"/>
      <c r="AW163" s="47"/>
      <c r="AX163" s="47"/>
      <c r="AY163" s="47"/>
      <c r="AZ163" s="47"/>
      <c r="BA163" s="47"/>
      <c r="BB163" s="47"/>
    </row>
    <row r="164" spans="2:54" ht="12.5" x14ac:dyDescent="0.25">
      <c r="B164" s="18"/>
      <c r="C164" s="125"/>
      <c r="D164" s="125"/>
      <c r="E164" s="125"/>
      <c r="F164" s="125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8"/>
      <c r="R164" s="47"/>
      <c r="S164" s="47"/>
      <c r="T164" s="47"/>
      <c r="U164" s="47"/>
      <c r="V164" s="49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9"/>
      <c r="AH164" s="47"/>
      <c r="AI164" s="47"/>
      <c r="AJ164" s="47"/>
      <c r="AK164" s="47"/>
      <c r="AL164" s="47"/>
      <c r="AM164" s="47"/>
      <c r="AN164" s="47"/>
      <c r="AO164" s="47"/>
      <c r="AP164" s="47"/>
      <c r="AQ164" s="47"/>
      <c r="AR164" s="47"/>
      <c r="AS164" s="47"/>
      <c r="AT164" s="47"/>
      <c r="AU164" s="47"/>
      <c r="AV164" s="47"/>
      <c r="AW164" s="47"/>
      <c r="AX164" s="47"/>
      <c r="AY164" s="47"/>
      <c r="AZ164" s="47"/>
      <c r="BA164" s="47"/>
      <c r="BB164" s="47"/>
    </row>
    <row r="165" spans="2:54" ht="12.5" x14ac:dyDescent="0.25">
      <c r="B165" s="18"/>
      <c r="C165" s="125"/>
      <c r="D165" s="125"/>
      <c r="E165" s="125"/>
      <c r="F165" s="125"/>
      <c r="G165" s="125"/>
      <c r="H165" s="125"/>
      <c r="I165" s="125"/>
      <c r="J165" s="125"/>
      <c r="K165" s="125"/>
      <c r="L165" s="125"/>
      <c r="M165" s="125"/>
      <c r="N165" s="125"/>
      <c r="O165" s="125"/>
      <c r="P165" s="125"/>
      <c r="Q165" s="18"/>
      <c r="R165" s="47"/>
      <c r="S165" s="47"/>
      <c r="T165" s="47"/>
      <c r="U165" s="47"/>
      <c r="V165" s="49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9"/>
      <c r="AH165" s="47"/>
      <c r="AI165" s="47"/>
      <c r="AJ165" s="47"/>
      <c r="AK165" s="47"/>
      <c r="AL165" s="47"/>
      <c r="AM165" s="47"/>
      <c r="AN165" s="47"/>
      <c r="AO165" s="47"/>
      <c r="AP165" s="47"/>
      <c r="AQ165" s="47"/>
      <c r="AR165" s="47"/>
      <c r="AS165" s="47"/>
      <c r="AT165" s="47"/>
      <c r="AU165" s="47"/>
      <c r="AV165" s="47"/>
      <c r="AW165" s="47"/>
      <c r="AX165" s="47"/>
      <c r="AY165" s="47"/>
      <c r="AZ165" s="47"/>
      <c r="BA165" s="47"/>
      <c r="BB165" s="47"/>
    </row>
    <row r="166" spans="2:54" ht="12.5" x14ac:dyDescent="0.25">
      <c r="B166" s="18"/>
      <c r="C166" s="125"/>
      <c r="D166" s="125"/>
      <c r="E166" s="125"/>
      <c r="F166" s="125"/>
      <c r="G166" s="125"/>
      <c r="H166" s="125"/>
      <c r="I166" s="125"/>
      <c r="J166" s="125"/>
      <c r="K166" s="125"/>
      <c r="L166" s="125"/>
      <c r="M166" s="125"/>
      <c r="N166" s="125"/>
      <c r="O166" s="125"/>
      <c r="P166" s="125"/>
      <c r="Q166" s="18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9"/>
      <c r="AH166" s="47"/>
      <c r="AI166" s="47"/>
      <c r="AJ166" s="47"/>
      <c r="AK166" s="47"/>
      <c r="AL166" s="47"/>
      <c r="AM166" s="47"/>
      <c r="AN166" s="47"/>
      <c r="AO166" s="47"/>
      <c r="AP166" s="47"/>
      <c r="AQ166" s="47"/>
      <c r="AR166" s="47"/>
      <c r="AS166" s="47"/>
      <c r="AT166" s="47"/>
      <c r="AU166" s="47"/>
      <c r="AV166" s="47"/>
      <c r="AW166" s="47"/>
      <c r="AX166" s="47"/>
      <c r="AY166" s="47"/>
      <c r="AZ166" s="47"/>
      <c r="BA166" s="47"/>
      <c r="BB166" s="47"/>
    </row>
    <row r="167" spans="2:54" ht="12.5" x14ac:dyDescent="0.25"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49"/>
      <c r="S167" s="49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7"/>
      <c r="AI167" s="47"/>
      <c r="AJ167" s="47"/>
      <c r="AK167" s="47"/>
      <c r="AL167" s="47"/>
      <c r="AM167" s="47"/>
      <c r="AN167" s="47"/>
      <c r="AO167" s="47"/>
      <c r="AP167" s="47"/>
      <c r="AQ167" s="47"/>
      <c r="AR167" s="47"/>
      <c r="AS167" s="47"/>
      <c r="AT167" s="47"/>
      <c r="AU167" s="47"/>
      <c r="AV167" s="47"/>
      <c r="AW167" s="47"/>
      <c r="AX167" s="47"/>
      <c r="AY167" s="47"/>
      <c r="AZ167" s="47"/>
      <c r="BA167" s="47"/>
      <c r="BB167" s="47"/>
    </row>
    <row r="168" spans="2:54" ht="12.5" x14ac:dyDescent="0.25"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7"/>
      <c r="AL168" s="47"/>
      <c r="AM168" s="47"/>
      <c r="AN168" s="47"/>
      <c r="AO168" s="47"/>
      <c r="AP168" s="47"/>
      <c r="AQ168" s="47"/>
      <c r="AR168" s="47"/>
      <c r="AS168" s="47"/>
      <c r="AT168" s="47"/>
      <c r="AU168" s="47"/>
      <c r="AV168" s="47"/>
      <c r="AW168" s="47"/>
      <c r="AX168" s="47"/>
      <c r="AY168" s="47"/>
      <c r="AZ168" s="47"/>
      <c r="BA168" s="47"/>
      <c r="BB168" s="47"/>
    </row>
    <row r="169" spans="2:54" ht="12.5" x14ac:dyDescent="0.25"/>
    <row r="170" spans="2:54" ht="12.5" x14ac:dyDescent="0.25"/>
    <row r="171" spans="2:54" ht="12.5" x14ac:dyDescent="0.25"/>
    <row r="172" spans="2:54" ht="12.5" x14ac:dyDescent="0.25"/>
    <row r="173" spans="2:54" ht="12.5" x14ac:dyDescent="0.25"/>
    <row r="174" spans="2:54" ht="12.5" x14ac:dyDescent="0.25"/>
    <row r="175" spans="2:54" ht="12.5" x14ac:dyDescent="0.25"/>
    <row r="176" spans="2:54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ht="12.5" x14ac:dyDescent="0.25"/>
    <row r="274" ht="12.5" x14ac:dyDescent="0.25"/>
    <row r="275" ht="12.5" x14ac:dyDescent="0.25"/>
    <row r="276" ht="12.5" x14ac:dyDescent="0.25"/>
    <row r="277" ht="12.5" x14ac:dyDescent="0.25"/>
    <row r="278" ht="12.5" x14ac:dyDescent="0.25"/>
    <row r="279" ht="12.5" x14ac:dyDescent="0.25"/>
    <row r="280" ht="12.5" x14ac:dyDescent="0.25"/>
    <row r="281" ht="12.5" x14ac:dyDescent="0.25"/>
    <row r="282" ht="12.5" x14ac:dyDescent="0.25"/>
    <row r="283" ht="12.5" x14ac:dyDescent="0.25"/>
    <row r="284" ht="12.5" x14ac:dyDescent="0.25"/>
    <row r="285" ht="12.5" x14ac:dyDescent="0.25"/>
    <row r="286" ht="12.5" x14ac:dyDescent="0.25"/>
    <row r="287" ht="12.5" x14ac:dyDescent="0.25"/>
    <row r="288" ht="12.5" x14ac:dyDescent="0.25"/>
    <row r="289" ht="12.5" x14ac:dyDescent="0.25"/>
    <row r="290" ht="12.5" x14ac:dyDescent="0.25"/>
    <row r="291" ht="12.5" x14ac:dyDescent="0.25"/>
    <row r="292" ht="12.5" x14ac:dyDescent="0.25"/>
    <row r="293" ht="12.5" x14ac:dyDescent="0.25"/>
    <row r="294" ht="12.5" x14ac:dyDescent="0.25"/>
    <row r="295" ht="12.5" x14ac:dyDescent="0.25"/>
    <row r="296" ht="12.5" x14ac:dyDescent="0.25"/>
    <row r="297" ht="12.5" x14ac:dyDescent="0.25"/>
    <row r="298" ht="12.5" x14ac:dyDescent="0.25"/>
    <row r="299" ht="12.5" x14ac:dyDescent="0.25"/>
    <row r="300" ht="12.5" x14ac:dyDescent="0.25"/>
    <row r="301" ht="12.5" x14ac:dyDescent="0.25"/>
    <row r="302" ht="12.5" x14ac:dyDescent="0.25"/>
    <row r="303" ht="12.5" x14ac:dyDescent="0.25"/>
    <row r="304" ht="12.5" x14ac:dyDescent="0.25"/>
    <row r="305" ht="12.5" x14ac:dyDescent="0.25"/>
    <row r="306" ht="12.5" x14ac:dyDescent="0.25"/>
    <row r="307" ht="12.5" x14ac:dyDescent="0.25"/>
    <row r="308" ht="12.5" x14ac:dyDescent="0.25"/>
    <row r="309" ht="12.5" x14ac:dyDescent="0.25"/>
    <row r="310" ht="12.5" x14ac:dyDescent="0.25"/>
    <row r="311" ht="12.5" x14ac:dyDescent="0.25"/>
    <row r="312" ht="12.5" x14ac:dyDescent="0.25"/>
    <row r="313" ht="12.5" x14ac:dyDescent="0.25"/>
    <row r="314" ht="12.5" x14ac:dyDescent="0.25"/>
    <row r="315" ht="12.5" x14ac:dyDescent="0.25"/>
    <row r="316" ht="12.5" x14ac:dyDescent="0.25"/>
    <row r="317" ht="12.5" x14ac:dyDescent="0.25"/>
    <row r="318" ht="12.5" x14ac:dyDescent="0.25"/>
    <row r="319" ht="12.5" x14ac:dyDescent="0.25"/>
    <row r="320" ht="12.5" x14ac:dyDescent="0.25"/>
    <row r="321" ht="12.5" x14ac:dyDescent="0.25"/>
    <row r="322" ht="12.5" x14ac:dyDescent="0.25"/>
    <row r="323" ht="12.5" x14ac:dyDescent="0.25"/>
    <row r="324" ht="12.5" x14ac:dyDescent="0.25"/>
    <row r="325" ht="12.5" x14ac:dyDescent="0.25"/>
    <row r="326" ht="12.5" x14ac:dyDescent="0.25"/>
    <row r="327" ht="12.5" x14ac:dyDescent="0.25"/>
    <row r="328" ht="12.5" x14ac:dyDescent="0.25"/>
    <row r="329" ht="12.5" x14ac:dyDescent="0.25"/>
    <row r="330" ht="12.5" x14ac:dyDescent="0.25"/>
    <row r="331" ht="12.5" x14ac:dyDescent="0.25"/>
    <row r="332" ht="12.5" x14ac:dyDescent="0.25"/>
    <row r="333" ht="12.5" x14ac:dyDescent="0.25"/>
    <row r="334" ht="12.5" x14ac:dyDescent="0.25"/>
    <row r="335" ht="12.5" x14ac:dyDescent="0.25"/>
    <row r="336" ht="12.5" x14ac:dyDescent="0.25"/>
    <row r="337" ht="12.5" x14ac:dyDescent="0.25"/>
    <row r="338" ht="12.5" x14ac:dyDescent="0.25"/>
    <row r="339" ht="12.5" x14ac:dyDescent="0.25"/>
    <row r="340" ht="12.5" x14ac:dyDescent="0.25"/>
    <row r="341" ht="12.5" x14ac:dyDescent="0.25"/>
    <row r="342" ht="12.5" x14ac:dyDescent="0.25"/>
    <row r="343" ht="12.5" x14ac:dyDescent="0.25"/>
    <row r="344" ht="12.5" x14ac:dyDescent="0.25"/>
    <row r="345" ht="12.5" x14ac:dyDescent="0.25"/>
    <row r="346" ht="12.5" x14ac:dyDescent="0.25"/>
    <row r="347" ht="12.5" x14ac:dyDescent="0.25"/>
    <row r="348" ht="12.5" x14ac:dyDescent="0.25"/>
    <row r="349" ht="12.5" x14ac:dyDescent="0.25"/>
    <row r="350" ht="12.5" x14ac:dyDescent="0.25"/>
    <row r="351" ht="12.5" x14ac:dyDescent="0.25"/>
    <row r="352" ht="12.5" x14ac:dyDescent="0.25"/>
    <row r="353" ht="12.5" x14ac:dyDescent="0.25"/>
    <row r="354" ht="12.5" x14ac:dyDescent="0.25"/>
    <row r="355" ht="12.5" x14ac:dyDescent="0.25"/>
    <row r="356" ht="12.5" x14ac:dyDescent="0.25"/>
    <row r="357" ht="12.5" x14ac:dyDescent="0.25"/>
    <row r="358" ht="12.5" x14ac:dyDescent="0.25"/>
    <row r="359" ht="12.5" x14ac:dyDescent="0.25"/>
    <row r="360" ht="12.5" x14ac:dyDescent="0.25"/>
    <row r="361" ht="12.5" x14ac:dyDescent="0.25"/>
    <row r="362" ht="12.5" x14ac:dyDescent="0.25"/>
    <row r="363" ht="12.5" x14ac:dyDescent="0.25"/>
    <row r="364" ht="12.5" x14ac:dyDescent="0.25"/>
    <row r="365" ht="12.5" x14ac:dyDescent="0.25"/>
    <row r="366" ht="12.5" x14ac:dyDescent="0.25"/>
    <row r="367" ht="12.5" x14ac:dyDescent="0.25"/>
    <row r="368" ht="12.5" x14ac:dyDescent="0.25"/>
    <row r="369" ht="12.5" x14ac:dyDescent="0.25"/>
    <row r="370" ht="12.5" x14ac:dyDescent="0.25"/>
    <row r="371" ht="12.5" x14ac:dyDescent="0.25"/>
    <row r="372" ht="12.5" x14ac:dyDescent="0.25"/>
    <row r="373" ht="12.5" x14ac:dyDescent="0.25"/>
    <row r="374" ht="12.5" x14ac:dyDescent="0.25"/>
    <row r="375" ht="12.5" x14ac:dyDescent="0.25"/>
    <row r="376" ht="12.5" x14ac:dyDescent="0.25"/>
    <row r="377" ht="12.5" x14ac:dyDescent="0.25"/>
    <row r="378" ht="12.5" x14ac:dyDescent="0.25"/>
    <row r="379" ht="12.5" x14ac:dyDescent="0.25"/>
    <row r="380" ht="12.5" x14ac:dyDescent="0.25"/>
    <row r="381" ht="12.5" x14ac:dyDescent="0.25"/>
    <row r="382" ht="12.5" x14ac:dyDescent="0.25"/>
    <row r="383" ht="12.5" x14ac:dyDescent="0.25"/>
    <row r="384" ht="12.5" x14ac:dyDescent="0.25"/>
    <row r="385" ht="12.5" x14ac:dyDescent="0.25"/>
    <row r="386" ht="12.5" x14ac:dyDescent="0.25"/>
    <row r="387" ht="12.5" x14ac:dyDescent="0.25"/>
    <row r="388" ht="12.5" x14ac:dyDescent="0.25"/>
    <row r="389" ht="12.5" x14ac:dyDescent="0.25"/>
    <row r="390" ht="12.5" x14ac:dyDescent="0.25"/>
    <row r="391" ht="12.5" x14ac:dyDescent="0.25"/>
    <row r="392" ht="12.5" x14ac:dyDescent="0.25"/>
    <row r="393" ht="12.5" x14ac:dyDescent="0.25"/>
    <row r="394" ht="12.5" x14ac:dyDescent="0.25"/>
    <row r="395" ht="12.5" x14ac:dyDescent="0.25"/>
    <row r="396" ht="12.5" x14ac:dyDescent="0.25"/>
    <row r="397" ht="12.5" x14ac:dyDescent="0.25"/>
    <row r="398" ht="12.5" x14ac:dyDescent="0.25"/>
    <row r="399" ht="12.5" x14ac:dyDescent="0.25"/>
    <row r="400" ht="12.5" x14ac:dyDescent="0.25"/>
    <row r="401" ht="12.5" x14ac:dyDescent="0.25"/>
    <row r="402" ht="12.5" x14ac:dyDescent="0.25"/>
    <row r="403" ht="12.5" x14ac:dyDescent="0.25"/>
    <row r="404" ht="12.5" x14ac:dyDescent="0.25"/>
    <row r="405" ht="12.5" x14ac:dyDescent="0.25"/>
    <row r="406" ht="12.5" x14ac:dyDescent="0.25"/>
    <row r="407" ht="12.5" x14ac:dyDescent="0.25"/>
    <row r="408" ht="12.5" x14ac:dyDescent="0.25"/>
    <row r="409" ht="12.5" x14ac:dyDescent="0.25"/>
    <row r="410" ht="12.5" x14ac:dyDescent="0.25"/>
    <row r="411" ht="12.5" x14ac:dyDescent="0.25"/>
    <row r="412" ht="12.5" x14ac:dyDescent="0.25"/>
    <row r="413" ht="12.5" x14ac:dyDescent="0.25"/>
    <row r="414" ht="12.5" x14ac:dyDescent="0.25"/>
    <row r="415" ht="12.5" x14ac:dyDescent="0.25"/>
    <row r="416" ht="12.5" x14ac:dyDescent="0.25"/>
    <row r="417" ht="12.5" x14ac:dyDescent="0.25"/>
    <row r="418" ht="12.5" x14ac:dyDescent="0.25"/>
    <row r="419" ht="12.5" x14ac:dyDescent="0.25"/>
    <row r="420" ht="12.5" x14ac:dyDescent="0.25"/>
    <row r="421" ht="12.5" x14ac:dyDescent="0.25"/>
    <row r="422" ht="12.5" x14ac:dyDescent="0.25"/>
    <row r="423" ht="12.5" x14ac:dyDescent="0.25"/>
    <row r="424" ht="12.5" x14ac:dyDescent="0.25"/>
    <row r="425" ht="12.5" x14ac:dyDescent="0.25"/>
    <row r="426" ht="12.5" x14ac:dyDescent="0.25"/>
    <row r="427" ht="12.5" x14ac:dyDescent="0.25"/>
    <row r="428" ht="12.5" x14ac:dyDescent="0.25"/>
    <row r="429" ht="12.5" x14ac:dyDescent="0.25"/>
    <row r="430" ht="12.5" x14ac:dyDescent="0.25"/>
    <row r="431" ht="12.5" x14ac:dyDescent="0.25"/>
    <row r="432" ht="12.5" x14ac:dyDescent="0.25"/>
    <row r="433" ht="12.5" x14ac:dyDescent="0.25"/>
    <row r="434" ht="12.5" x14ac:dyDescent="0.25"/>
    <row r="435" ht="12.5" x14ac:dyDescent="0.25"/>
    <row r="436" ht="12.5" x14ac:dyDescent="0.25"/>
    <row r="437" ht="12.5" x14ac:dyDescent="0.25"/>
    <row r="438" ht="12.5" x14ac:dyDescent="0.25"/>
    <row r="439" ht="12.5" x14ac:dyDescent="0.25"/>
    <row r="440" ht="12.5" x14ac:dyDescent="0.25"/>
    <row r="441" ht="12.5" x14ac:dyDescent="0.25"/>
    <row r="442" ht="12.5" x14ac:dyDescent="0.25"/>
    <row r="443" ht="12.5" x14ac:dyDescent="0.25"/>
    <row r="444" ht="12.5" x14ac:dyDescent="0.25"/>
    <row r="445" ht="12.5" x14ac:dyDescent="0.25"/>
    <row r="446" ht="12.5" x14ac:dyDescent="0.25"/>
    <row r="447" ht="12.5" x14ac:dyDescent="0.25"/>
    <row r="448" ht="12.5" x14ac:dyDescent="0.25"/>
    <row r="449" ht="12.5" x14ac:dyDescent="0.25"/>
    <row r="450" ht="12.5" x14ac:dyDescent="0.25"/>
    <row r="451" ht="12.5" x14ac:dyDescent="0.25"/>
    <row r="452" ht="12.5" x14ac:dyDescent="0.25"/>
    <row r="453" ht="12.5" x14ac:dyDescent="0.25"/>
    <row r="454" ht="12.5" x14ac:dyDescent="0.25"/>
    <row r="455" ht="12.5" x14ac:dyDescent="0.25"/>
    <row r="456" ht="12.5" x14ac:dyDescent="0.25"/>
    <row r="457" ht="12.5" x14ac:dyDescent="0.25"/>
    <row r="458" ht="12.5" x14ac:dyDescent="0.25"/>
    <row r="459" ht="12.5" x14ac:dyDescent="0.25"/>
    <row r="460" ht="12.5" x14ac:dyDescent="0.25"/>
    <row r="461" ht="12.5" x14ac:dyDescent="0.25"/>
    <row r="462" ht="12.5" x14ac:dyDescent="0.25"/>
    <row r="463" ht="12.5" x14ac:dyDescent="0.25"/>
    <row r="464" ht="12.5" x14ac:dyDescent="0.25"/>
    <row r="465" ht="12.5" x14ac:dyDescent="0.25"/>
    <row r="466" ht="12.5" x14ac:dyDescent="0.25"/>
    <row r="467" ht="12.5" x14ac:dyDescent="0.25"/>
    <row r="468" ht="12.5" x14ac:dyDescent="0.25"/>
    <row r="469" ht="12.5" x14ac:dyDescent="0.25"/>
    <row r="470" ht="12.5" x14ac:dyDescent="0.25"/>
    <row r="471" ht="12.5" x14ac:dyDescent="0.25"/>
    <row r="472" ht="12.5" x14ac:dyDescent="0.25"/>
    <row r="473" ht="12.5" x14ac:dyDescent="0.25"/>
    <row r="474" ht="12.5" x14ac:dyDescent="0.25"/>
    <row r="475" ht="12.5" x14ac:dyDescent="0.25"/>
    <row r="476" ht="12.5" x14ac:dyDescent="0.25"/>
    <row r="477" ht="12.5" x14ac:dyDescent="0.25"/>
    <row r="478" ht="12.5" x14ac:dyDescent="0.25"/>
    <row r="479" ht="12.5" x14ac:dyDescent="0.25"/>
    <row r="480" ht="12.5" x14ac:dyDescent="0.25"/>
    <row r="481" ht="12.5" x14ac:dyDescent="0.25"/>
    <row r="482" ht="12.5" x14ac:dyDescent="0.25"/>
    <row r="483" ht="12.5" x14ac:dyDescent="0.25"/>
    <row r="484" ht="12.5" x14ac:dyDescent="0.25"/>
    <row r="485" ht="12.5" x14ac:dyDescent="0.25"/>
    <row r="486" ht="12.5" x14ac:dyDescent="0.25"/>
    <row r="487" ht="12.5" x14ac:dyDescent="0.25"/>
    <row r="488" ht="12.5" x14ac:dyDescent="0.25"/>
    <row r="489" ht="12.5" x14ac:dyDescent="0.25"/>
    <row r="490" ht="12.5" x14ac:dyDescent="0.25"/>
    <row r="491" ht="12.5" x14ac:dyDescent="0.25"/>
    <row r="492" ht="12.5" x14ac:dyDescent="0.25"/>
    <row r="493" ht="12.5" x14ac:dyDescent="0.25"/>
    <row r="494" ht="12.5" x14ac:dyDescent="0.25"/>
    <row r="495" ht="12.5" x14ac:dyDescent="0.25"/>
    <row r="496" ht="12.5" x14ac:dyDescent="0.25"/>
    <row r="497" ht="12.5" x14ac:dyDescent="0.25"/>
    <row r="498" ht="12.5" x14ac:dyDescent="0.25"/>
    <row r="499" ht="12.5" x14ac:dyDescent="0.25"/>
    <row r="500" ht="12.5" x14ac:dyDescent="0.25"/>
    <row r="501" ht="12.5" x14ac:dyDescent="0.25"/>
    <row r="502" ht="12.5" x14ac:dyDescent="0.25"/>
    <row r="503" ht="12.5" x14ac:dyDescent="0.25"/>
    <row r="504" ht="12.5" x14ac:dyDescent="0.25"/>
    <row r="505" ht="12.5" x14ac:dyDescent="0.25"/>
    <row r="506" ht="12.5" x14ac:dyDescent="0.25"/>
    <row r="507" ht="12.5" x14ac:dyDescent="0.25"/>
    <row r="508" ht="12.5" x14ac:dyDescent="0.25"/>
    <row r="509" ht="12.5" x14ac:dyDescent="0.25"/>
    <row r="510" ht="12.5" x14ac:dyDescent="0.25"/>
    <row r="511" ht="12.5" x14ac:dyDescent="0.25"/>
    <row r="512" ht="12.5" x14ac:dyDescent="0.25"/>
    <row r="513" ht="12.5" x14ac:dyDescent="0.25"/>
    <row r="514" ht="12.5" x14ac:dyDescent="0.25"/>
    <row r="515" ht="12.5" x14ac:dyDescent="0.25"/>
    <row r="516" ht="12.5" x14ac:dyDescent="0.25"/>
    <row r="517" ht="12.5" x14ac:dyDescent="0.25"/>
    <row r="518" ht="12.5" x14ac:dyDescent="0.25"/>
    <row r="519" ht="12.5" x14ac:dyDescent="0.25"/>
    <row r="520" ht="12.5" x14ac:dyDescent="0.25"/>
    <row r="521" ht="12.5" x14ac:dyDescent="0.25"/>
    <row r="522" ht="12.5" x14ac:dyDescent="0.25"/>
    <row r="523" ht="12.5" x14ac:dyDescent="0.25"/>
    <row r="524" ht="12.5" x14ac:dyDescent="0.25"/>
    <row r="525" ht="12.5" x14ac:dyDescent="0.25"/>
    <row r="526" ht="12.5" x14ac:dyDescent="0.25"/>
    <row r="527" ht="12.5" x14ac:dyDescent="0.25"/>
    <row r="528" ht="12.5" x14ac:dyDescent="0.25"/>
    <row r="529" ht="12.5" x14ac:dyDescent="0.25"/>
    <row r="530" ht="12.5" x14ac:dyDescent="0.25"/>
    <row r="531" ht="12.5" x14ac:dyDescent="0.25"/>
    <row r="532" ht="12.5" x14ac:dyDescent="0.25"/>
    <row r="533" ht="12.5" x14ac:dyDescent="0.25"/>
    <row r="534" ht="12.5" x14ac:dyDescent="0.25"/>
    <row r="535" ht="12.5" x14ac:dyDescent="0.25"/>
    <row r="536" ht="12.5" x14ac:dyDescent="0.25"/>
    <row r="537" ht="12.5" x14ac:dyDescent="0.25"/>
    <row r="538" ht="12.5" x14ac:dyDescent="0.25"/>
    <row r="539" ht="12.5" x14ac:dyDescent="0.25"/>
    <row r="540" ht="12.5" x14ac:dyDescent="0.25"/>
    <row r="541" ht="12.5" x14ac:dyDescent="0.25"/>
    <row r="542" ht="12.5" x14ac:dyDescent="0.25"/>
    <row r="543" ht="12.5" x14ac:dyDescent="0.25"/>
    <row r="544" ht="12.5" x14ac:dyDescent="0.25"/>
    <row r="545" ht="12.5" x14ac:dyDescent="0.25"/>
    <row r="546" ht="12.5" x14ac:dyDescent="0.25"/>
    <row r="547" ht="12.5" x14ac:dyDescent="0.25"/>
    <row r="548" ht="12.5" x14ac:dyDescent="0.25"/>
    <row r="549" ht="12.5" x14ac:dyDescent="0.25"/>
    <row r="550" ht="12.5" x14ac:dyDescent="0.25"/>
    <row r="551" ht="12.5" x14ac:dyDescent="0.25"/>
    <row r="552" ht="12.5" x14ac:dyDescent="0.25"/>
    <row r="553" ht="12.5" x14ac:dyDescent="0.25"/>
    <row r="554" ht="12.5" x14ac:dyDescent="0.25"/>
    <row r="555" ht="12.5" x14ac:dyDescent="0.25"/>
    <row r="556" ht="12.5" x14ac:dyDescent="0.25"/>
    <row r="557" ht="12.5" x14ac:dyDescent="0.25"/>
    <row r="558" ht="12.5" x14ac:dyDescent="0.25"/>
    <row r="559" ht="12.5" x14ac:dyDescent="0.25"/>
    <row r="560" ht="12.5" x14ac:dyDescent="0.25"/>
    <row r="561" ht="12.5" x14ac:dyDescent="0.25"/>
    <row r="562" ht="12.5" x14ac:dyDescent="0.25"/>
    <row r="563" ht="12.5" x14ac:dyDescent="0.25"/>
    <row r="564" ht="12.5" x14ac:dyDescent="0.25"/>
    <row r="565" ht="12.5" x14ac:dyDescent="0.25"/>
    <row r="566" ht="12.5" x14ac:dyDescent="0.25"/>
    <row r="567" ht="12.5" x14ac:dyDescent="0.25"/>
    <row r="568" ht="12.5" x14ac:dyDescent="0.25"/>
    <row r="569" ht="12.5" x14ac:dyDescent="0.25"/>
    <row r="570" ht="12.5" x14ac:dyDescent="0.25"/>
    <row r="571" ht="12.5" x14ac:dyDescent="0.25"/>
    <row r="572" ht="12.5" x14ac:dyDescent="0.25"/>
    <row r="573" ht="12.5" x14ac:dyDescent="0.25"/>
    <row r="574" ht="12.5" x14ac:dyDescent="0.25"/>
    <row r="575" ht="12.5" x14ac:dyDescent="0.25"/>
    <row r="576" ht="12.5" x14ac:dyDescent="0.25"/>
    <row r="577" ht="12.5" x14ac:dyDescent="0.25"/>
    <row r="578" ht="12.5" x14ac:dyDescent="0.25"/>
    <row r="579" ht="12.5" x14ac:dyDescent="0.25"/>
    <row r="580" ht="12.5" x14ac:dyDescent="0.25"/>
    <row r="581" ht="12.5" x14ac:dyDescent="0.25"/>
    <row r="582" ht="12.5" x14ac:dyDescent="0.25"/>
    <row r="583" ht="12.5" x14ac:dyDescent="0.25"/>
    <row r="584" ht="12.5" x14ac:dyDescent="0.25"/>
    <row r="585" ht="12.5" x14ac:dyDescent="0.25"/>
    <row r="586" ht="12.5" x14ac:dyDescent="0.25"/>
    <row r="587" ht="12.5" x14ac:dyDescent="0.25"/>
    <row r="588" ht="12.5" x14ac:dyDescent="0.25"/>
    <row r="589" ht="12.5" x14ac:dyDescent="0.25"/>
    <row r="590" ht="12.5" x14ac:dyDescent="0.25"/>
    <row r="591" ht="12.5" x14ac:dyDescent="0.25"/>
    <row r="592" ht="12.5" x14ac:dyDescent="0.25"/>
    <row r="593" ht="12.5" x14ac:dyDescent="0.25"/>
    <row r="594" ht="12.5" x14ac:dyDescent="0.25"/>
    <row r="595" ht="12.5" x14ac:dyDescent="0.25"/>
    <row r="596" ht="12.5" x14ac:dyDescent="0.25"/>
    <row r="597" ht="12.5" x14ac:dyDescent="0.25"/>
    <row r="598" ht="12.5" x14ac:dyDescent="0.25"/>
    <row r="599" ht="12.5" x14ac:dyDescent="0.25"/>
    <row r="600" ht="12.5" x14ac:dyDescent="0.25"/>
    <row r="601" ht="12.5" x14ac:dyDescent="0.25"/>
    <row r="602" ht="12.5" x14ac:dyDescent="0.25"/>
    <row r="603" ht="12.5" x14ac:dyDescent="0.25"/>
    <row r="604" ht="12.5" x14ac:dyDescent="0.25"/>
    <row r="605" ht="12.5" x14ac:dyDescent="0.25"/>
    <row r="606" ht="12.5" x14ac:dyDescent="0.25"/>
    <row r="607" ht="12.5" x14ac:dyDescent="0.25"/>
    <row r="608" ht="12.5" x14ac:dyDescent="0.25"/>
    <row r="609" ht="12.5" x14ac:dyDescent="0.25"/>
    <row r="610" ht="12.5" x14ac:dyDescent="0.25"/>
    <row r="611" ht="12.5" x14ac:dyDescent="0.25"/>
    <row r="612" ht="12.5" x14ac:dyDescent="0.25"/>
    <row r="613" ht="12.5" x14ac:dyDescent="0.25"/>
    <row r="614" ht="12.5" x14ac:dyDescent="0.25"/>
    <row r="615" ht="12.5" x14ac:dyDescent="0.25"/>
    <row r="616" ht="12.5" x14ac:dyDescent="0.25"/>
    <row r="617" ht="12.5" x14ac:dyDescent="0.25"/>
    <row r="618" ht="12.5" x14ac:dyDescent="0.25"/>
    <row r="619" ht="12.5" x14ac:dyDescent="0.25"/>
    <row r="620" ht="12.5" x14ac:dyDescent="0.25"/>
    <row r="621" ht="12.5" x14ac:dyDescent="0.25"/>
    <row r="622" ht="12.5" x14ac:dyDescent="0.25"/>
    <row r="623" ht="12.5" x14ac:dyDescent="0.25"/>
    <row r="624" ht="12.5" x14ac:dyDescent="0.25"/>
    <row r="625" ht="12.5" x14ac:dyDescent="0.25"/>
    <row r="626" ht="12.5" x14ac:dyDescent="0.25"/>
    <row r="627" ht="12.5" x14ac:dyDescent="0.25"/>
    <row r="628" ht="12.5" x14ac:dyDescent="0.25"/>
    <row r="629" ht="12.5" x14ac:dyDescent="0.25"/>
    <row r="630" ht="12.5" x14ac:dyDescent="0.25"/>
    <row r="631" ht="12.5" x14ac:dyDescent="0.25"/>
    <row r="632" ht="12.5" x14ac:dyDescent="0.25"/>
    <row r="633" ht="12.5" x14ac:dyDescent="0.25"/>
    <row r="634" ht="12.5" x14ac:dyDescent="0.25"/>
    <row r="635" ht="12.5" x14ac:dyDescent="0.25"/>
    <row r="636" ht="12.5" x14ac:dyDescent="0.25"/>
    <row r="637" ht="12.5" x14ac:dyDescent="0.25"/>
    <row r="638" ht="12.5" x14ac:dyDescent="0.25"/>
    <row r="639" ht="12.5" x14ac:dyDescent="0.25"/>
    <row r="640" ht="12.5" x14ac:dyDescent="0.25"/>
    <row r="641" ht="12.5" x14ac:dyDescent="0.25"/>
    <row r="642" ht="12.5" x14ac:dyDescent="0.25"/>
    <row r="643" ht="12.5" x14ac:dyDescent="0.25"/>
    <row r="644" ht="12.5" x14ac:dyDescent="0.25"/>
    <row r="645" ht="12.5" x14ac:dyDescent="0.25"/>
    <row r="646" ht="12.5" x14ac:dyDescent="0.25"/>
    <row r="647" ht="12.5" x14ac:dyDescent="0.25"/>
    <row r="648" ht="12.5" x14ac:dyDescent="0.25"/>
    <row r="649" ht="12.5" x14ac:dyDescent="0.25"/>
    <row r="650" ht="12.5" x14ac:dyDescent="0.25"/>
    <row r="651" ht="12.5" x14ac:dyDescent="0.25"/>
    <row r="652" ht="12.5" x14ac:dyDescent="0.25"/>
    <row r="653" ht="12.5" x14ac:dyDescent="0.25"/>
    <row r="654" ht="12.5" x14ac:dyDescent="0.25"/>
    <row r="655" ht="12.5" x14ac:dyDescent="0.25"/>
    <row r="656" ht="12.5" x14ac:dyDescent="0.25"/>
    <row r="657" ht="12.5" x14ac:dyDescent="0.25"/>
    <row r="658" ht="12.5" x14ac:dyDescent="0.25"/>
    <row r="659" ht="12.5" x14ac:dyDescent="0.25"/>
    <row r="660" ht="12.5" x14ac:dyDescent="0.25"/>
    <row r="661" ht="12.5" x14ac:dyDescent="0.25"/>
    <row r="662" ht="12.5" x14ac:dyDescent="0.25"/>
    <row r="663" ht="12.5" x14ac:dyDescent="0.25"/>
    <row r="664" ht="12.5" x14ac:dyDescent="0.25"/>
    <row r="665" ht="12.5" x14ac:dyDescent="0.25"/>
    <row r="666" ht="12.5" x14ac:dyDescent="0.25"/>
    <row r="667" ht="12.5" x14ac:dyDescent="0.25"/>
    <row r="668" ht="12.5" x14ac:dyDescent="0.25"/>
    <row r="669" ht="12.5" x14ac:dyDescent="0.25"/>
    <row r="670" ht="12.5" x14ac:dyDescent="0.25"/>
    <row r="671" ht="12.5" x14ac:dyDescent="0.25"/>
    <row r="672" ht="12.5" x14ac:dyDescent="0.25"/>
    <row r="673" ht="12.5" x14ac:dyDescent="0.25"/>
    <row r="674" ht="12.5" x14ac:dyDescent="0.25"/>
    <row r="675" ht="12.5" x14ac:dyDescent="0.25"/>
    <row r="676" ht="12.5" x14ac:dyDescent="0.25"/>
    <row r="677" ht="12.5" x14ac:dyDescent="0.25"/>
    <row r="678" ht="12.5" x14ac:dyDescent="0.25"/>
    <row r="679" ht="12.5" x14ac:dyDescent="0.25"/>
    <row r="680" ht="12.5" x14ac:dyDescent="0.25"/>
    <row r="681" ht="12.5" x14ac:dyDescent="0.25"/>
    <row r="682" ht="12.5" x14ac:dyDescent="0.25"/>
    <row r="683" ht="12.5" x14ac:dyDescent="0.25"/>
    <row r="684" ht="12.5" x14ac:dyDescent="0.25"/>
    <row r="685" ht="12.5" x14ac:dyDescent="0.25"/>
    <row r="686" ht="12.5" x14ac:dyDescent="0.25"/>
    <row r="687" ht="12.5" x14ac:dyDescent="0.25"/>
    <row r="688" ht="12.5" x14ac:dyDescent="0.25"/>
    <row r="689" ht="12.5" x14ac:dyDescent="0.25"/>
    <row r="690" ht="12.5" x14ac:dyDescent="0.25"/>
    <row r="691" ht="12.5" x14ac:dyDescent="0.25"/>
    <row r="692" ht="12.5" x14ac:dyDescent="0.25"/>
    <row r="693" ht="12.5" x14ac:dyDescent="0.25"/>
    <row r="694" ht="12.5" x14ac:dyDescent="0.25"/>
    <row r="695" ht="12.5" x14ac:dyDescent="0.25"/>
    <row r="696" ht="12.5" x14ac:dyDescent="0.25"/>
    <row r="697" ht="12.5" x14ac:dyDescent="0.25"/>
    <row r="698" ht="12.5" x14ac:dyDescent="0.25"/>
    <row r="699" ht="12.5" x14ac:dyDescent="0.25"/>
    <row r="700" ht="12.5" x14ac:dyDescent="0.25"/>
    <row r="701" ht="12.5" x14ac:dyDescent="0.25"/>
    <row r="702" ht="12.5" x14ac:dyDescent="0.25"/>
    <row r="703" ht="12.5" x14ac:dyDescent="0.25"/>
    <row r="704" ht="12.5" x14ac:dyDescent="0.25"/>
    <row r="705" ht="12.5" x14ac:dyDescent="0.25"/>
    <row r="706" ht="12.5" x14ac:dyDescent="0.25"/>
    <row r="707" ht="12.5" x14ac:dyDescent="0.25"/>
    <row r="708" ht="12.5" x14ac:dyDescent="0.25"/>
    <row r="709" ht="12.5" x14ac:dyDescent="0.25"/>
    <row r="710" ht="12.5" x14ac:dyDescent="0.25"/>
    <row r="711" ht="12.5" x14ac:dyDescent="0.25"/>
    <row r="712" ht="12.5" x14ac:dyDescent="0.25"/>
    <row r="713" ht="12.5" x14ac:dyDescent="0.25"/>
    <row r="714" ht="12.5" x14ac:dyDescent="0.25"/>
    <row r="715" ht="12.5" x14ac:dyDescent="0.25"/>
    <row r="716" ht="12.5" x14ac:dyDescent="0.25"/>
    <row r="717" ht="12.5" x14ac:dyDescent="0.25"/>
    <row r="718" ht="12.5" x14ac:dyDescent="0.25"/>
    <row r="719" ht="12.5" x14ac:dyDescent="0.25"/>
    <row r="720" ht="12.5" x14ac:dyDescent="0.25"/>
    <row r="721" ht="12.5" x14ac:dyDescent="0.25"/>
    <row r="722" ht="12.5" x14ac:dyDescent="0.25"/>
    <row r="723" ht="12.5" x14ac:dyDescent="0.25"/>
    <row r="724" ht="12.5" x14ac:dyDescent="0.25"/>
    <row r="725" ht="12.5" x14ac:dyDescent="0.25"/>
    <row r="726" ht="12.5" x14ac:dyDescent="0.25"/>
    <row r="727" ht="12.5" x14ac:dyDescent="0.25"/>
    <row r="728" ht="12.5" x14ac:dyDescent="0.25"/>
    <row r="729" ht="12.5" x14ac:dyDescent="0.25"/>
    <row r="730" ht="12.5" x14ac:dyDescent="0.25"/>
    <row r="731" ht="12.5" x14ac:dyDescent="0.25"/>
    <row r="732" ht="12.5" x14ac:dyDescent="0.25"/>
    <row r="733" ht="12.5" x14ac:dyDescent="0.25"/>
    <row r="734" ht="12.5" x14ac:dyDescent="0.25"/>
    <row r="735" ht="12.5" x14ac:dyDescent="0.25"/>
    <row r="736" ht="12.5" x14ac:dyDescent="0.25"/>
    <row r="737" ht="12.5" x14ac:dyDescent="0.25"/>
    <row r="738" ht="12.5" x14ac:dyDescent="0.25"/>
    <row r="739" ht="12.5" x14ac:dyDescent="0.25"/>
    <row r="740" ht="12.5" x14ac:dyDescent="0.25"/>
    <row r="741" ht="12.5" x14ac:dyDescent="0.25"/>
    <row r="742" ht="12.5" x14ac:dyDescent="0.25"/>
    <row r="743" ht="12.5" x14ac:dyDescent="0.25"/>
    <row r="744" ht="12.5" x14ac:dyDescent="0.25"/>
    <row r="745" ht="12.5" x14ac:dyDescent="0.25"/>
    <row r="746" ht="12.5" x14ac:dyDescent="0.25"/>
    <row r="747" ht="12.5" x14ac:dyDescent="0.25"/>
    <row r="748" ht="12.5" x14ac:dyDescent="0.25"/>
    <row r="749" ht="12.5" x14ac:dyDescent="0.25"/>
    <row r="750" ht="12.5" x14ac:dyDescent="0.25"/>
    <row r="751" ht="12.5" x14ac:dyDescent="0.25"/>
    <row r="752" ht="12.5" x14ac:dyDescent="0.25"/>
    <row r="753" ht="12.5" x14ac:dyDescent="0.25"/>
    <row r="754" ht="12.5" x14ac:dyDescent="0.25"/>
    <row r="755" ht="12.5" x14ac:dyDescent="0.25"/>
    <row r="756" ht="12.5" x14ac:dyDescent="0.25"/>
    <row r="757" ht="12.5" x14ac:dyDescent="0.25"/>
    <row r="758" ht="12.5" x14ac:dyDescent="0.25"/>
    <row r="759" ht="12.5" x14ac:dyDescent="0.25"/>
    <row r="760" ht="12.5" x14ac:dyDescent="0.25"/>
    <row r="761" ht="12.5" x14ac:dyDescent="0.25"/>
    <row r="762" ht="12.5" x14ac:dyDescent="0.25"/>
    <row r="763" ht="12.5" x14ac:dyDescent="0.25"/>
    <row r="764" ht="12.5" x14ac:dyDescent="0.25"/>
    <row r="765" ht="12.5" x14ac:dyDescent="0.25"/>
    <row r="766" ht="12.5" x14ac:dyDescent="0.25"/>
    <row r="767" ht="12.5" x14ac:dyDescent="0.25"/>
    <row r="768" ht="12.5" x14ac:dyDescent="0.25"/>
    <row r="769" ht="12.5" x14ac:dyDescent="0.25"/>
    <row r="770" ht="12.5" x14ac:dyDescent="0.25"/>
    <row r="771" ht="12.5" x14ac:dyDescent="0.25"/>
    <row r="772" ht="12.5" x14ac:dyDescent="0.25"/>
    <row r="773" ht="12.5" x14ac:dyDescent="0.25"/>
    <row r="774" ht="12.5" x14ac:dyDescent="0.25"/>
    <row r="775" ht="12.5" x14ac:dyDescent="0.25"/>
    <row r="776" ht="12.5" x14ac:dyDescent="0.25"/>
    <row r="777" ht="12.5" x14ac:dyDescent="0.25"/>
    <row r="778" ht="12.5" x14ac:dyDescent="0.25"/>
    <row r="779" ht="12.5" x14ac:dyDescent="0.25"/>
    <row r="780" ht="12.5" x14ac:dyDescent="0.25"/>
    <row r="781" ht="12.5" x14ac:dyDescent="0.25"/>
    <row r="782" ht="12.5" x14ac:dyDescent="0.25"/>
    <row r="783" ht="12.5" x14ac:dyDescent="0.25"/>
    <row r="784" ht="12.5" x14ac:dyDescent="0.25"/>
    <row r="785" ht="12.5" x14ac:dyDescent="0.25"/>
    <row r="786" ht="12.5" x14ac:dyDescent="0.25"/>
    <row r="787" ht="12.5" x14ac:dyDescent="0.25"/>
    <row r="788" ht="12.5" x14ac:dyDescent="0.25"/>
    <row r="789" ht="12.5" x14ac:dyDescent="0.25"/>
    <row r="790" ht="12.5" x14ac:dyDescent="0.25"/>
    <row r="791" ht="12.5" x14ac:dyDescent="0.25"/>
    <row r="792" ht="12.5" x14ac:dyDescent="0.25"/>
    <row r="793" ht="12.5" x14ac:dyDescent="0.25"/>
    <row r="794" ht="12.5" x14ac:dyDescent="0.25"/>
    <row r="795" ht="12.5" x14ac:dyDescent="0.25"/>
    <row r="796" ht="12.5" x14ac:dyDescent="0.25"/>
    <row r="797" ht="12.5" x14ac:dyDescent="0.25"/>
    <row r="798" ht="12.5" x14ac:dyDescent="0.25"/>
    <row r="799" ht="12.5" x14ac:dyDescent="0.25"/>
    <row r="800" ht="12.5" x14ac:dyDescent="0.25"/>
    <row r="801" ht="12.5" x14ac:dyDescent="0.25"/>
    <row r="802" ht="12.5" x14ac:dyDescent="0.25"/>
    <row r="803" ht="12.5" x14ac:dyDescent="0.25"/>
    <row r="804" ht="12.5" x14ac:dyDescent="0.25"/>
    <row r="805" ht="12.5" x14ac:dyDescent="0.25"/>
    <row r="806" ht="12.5" x14ac:dyDescent="0.25"/>
    <row r="807" ht="12.5" x14ac:dyDescent="0.25"/>
    <row r="808" ht="12.5" x14ac:dyDescent="0.25"/>
    <row r="809" ht="12.5" x14ac:dyDescent="0.25"/>
    <row r="810" ht="12.5" x14ac:dyDescent="0.25"/>
    <row r="811" ht="12.5" x14ac:dyDescent="0.25"/>
    <row r="812" ht="12.5" x14ac:dyDescent="0.25"/>
    <row r="813" ht="12.5" x14ac:dyDescent="0.25"/>
    <row r="814" ht="12.5" x14ac:dyDescent="0.25"/>
    <row r="815" ht="12.5" x14ac:dyDescent="0.25"/>
    <row r="816" ht="12.5" x14ac:dyDescent="0.25"/>
    <row r="817" ht="12.5" x14ac:dyDescent="0.25"/>
    <row r="818" ht="12.5" x14ac:dyDescent="0.25"/>
    <row r="819" ht="12.5" x14ac:dyDescent="0.25"/>
    <row r="820" ht="12.5" x14ac:dyDescent="0.25"/>
    <row r="821" ht="12.5" x14ac:dyDescent="0.25"/>
    <row r="822" ht="12.5" x14ac:dyDescent="0.25"/>
    <row r="823" ht="12.5" x14ac:dyDescent="0.25"/>
    <row r="824" ht="12.5" x14ac:dyDescent="0.25"/>
    <row r="825" ht="12.5" x14ac:dyDescent="0.25"/>
    <row r="826" ht="12.5" x14ac:dyDescent="0.25"/>
    <row r="827" ht="12.5" x14ac:dyDescent="0.25"/>
    <row r="828" ht="12.5" x14ac:dyDescent="0.25"/>
    <row r="829" ht="12.5" x14ac:dyDescent="0.25"/>
    <row r="830" ht="12.5" x14ac:dyDescent="0.25"/>
    <row r="831" ht="12.5" x14ac:dyDescent="0.25"/>
    <row r="832" ht="12.5" x14ac:dyDescent="0.25"/>
    <row r="833" ht="12.5" x14ac:dyDescent="0.25"/>
    <row r="834" ht="12.5" x14ac:dyDescent="0.25"/>
    <row r="835" ht="12.5" x14ac:dyDescent="0.25"/>
    <row r="836" ht="12.5" x14ac:dyDescent="0.25"/>
    <row r="837" ht="12.5" x14ac:dyDescent="0.25"/>
    <row r="838" ht="12.5" x14ac:dyDescent="0.25"/>
    <row r="839" ht="12.5" x14ac:dyDescent="0.25"/>
    <row r="840" ht="12.5" x14ac:dyDescent="0.25"/>
    <row r="841" ht="12.5" x14ac:dyDescent="0.25"/>
    <row r="842" ht="12.5" x14ac:dyDescent="0.25"/>
    <row r="843" ht="12.5" x14ac:dyDescent="0.25"/>
    <row r="844" ht="12.5" x14ac:dyDescent="0.25"/>
    <row r="845" ht="12.5" x14ac:dyDescent="0.25"/>
    <row r="846" ht="12.5" x14ac:dyDescent="0.25"/>
    <row r="847" ht="12.5" x14ac:dyDescent="0.25"/>
    <row r="848" ht="12.5" x14ac:dyDescent="0.25"/>
    <row r="849" ht="12.5" x14ac:dyDescent="0.25"/>
    <row r="850" ht="12.5" x14ac:dyDescent="0.25"/>
    <row r="851" ht="12.5" x14ac:dyDescent="0.25"/>
    <row r="852" ht="12.5" x14ac:dyDescent="0.25"/>
    <row r="853" ht="12.5" x14ac:dyDescent="0.25"/>
    <row r="854" ht="12.5" x14ac:dyDescent="0.25"/>
    <row r="855" ht="12.5" x14ac:dyDescent="0.25"/>
    <row r="856" ht="12.5" x14ac:dyDescent="0.25"/>
    <row r="857" ht="12.5" x14ac:dyDescent="0.25"/>
    <row r="858" ht="12.5" x14ac:dyDescent="0.25"/>
    <row r="859" ht="12.5" x14ac:dyDescent="0.25"/>
    <row r="860" ht="12.5" x14ac:dyDescent="0.25"/>
    <row r="861" ht="12.5" x14ac:dyDescent="0.25"/>
    <row r="862" ht="12.5" x14ac:dyDescent="0.25"/>
    <row r="863" ht="12.5" x14ac:dyDescent="0.25"/>
    <row r="864" ht="12.5" x14ac:dyDescent="0.25"/>
    <row r="865" ht="12.5" x14ac:dyDescent="0.25"/>
    <row r="866" ht="12.5" x14ac:dyDescent="0.25"/>
    <row r="867" ht="12.5" x14ac:dyDescent="0.25"/>
    <row r="868" ht="12.5" x14ac:dyDescent="0.25"/>
    <row r="869" ht="12.5" x14ac:dyDescent="0.25"/>
    <row r="870" ht="12.5" x14ac:dyDescent="0.25"/>
    <row r="871" ht="12.5" x14ac:dyDescent="0.25"/>
    <row r="872" ht="12.5" x14ac:dyDescent="0.25"/>
    <row r="873" ht="12.5" x14ac:dyDescent="0.25"/>
    <row r="874" ht="12.5" x14ac:dyDescent="0.25"/>
    <row r="875" ht="12.5" x14ac:dyDescent="0.25"/>
    <row r="876" ht="12.5" x14ac:dyDescent="0.25"/>
    <row r="877" ht="12.5" x14ac:dyDescent="0.25"/>
    <row r="878" ht="12.5" x14ac:dyDescent="0.25"/>
    <row r="879" ht="12.5" x14ac:dyDescent="0.25"/>
    <row r="880" ht="12.5" x14ac:dyDescent="0.25"/>
    <row r="881" ht="12.5" x14ac:dyDescent="0.25"/>
    <row r="882" ht="12.5" x14ac:dyDescent="0.25"/>
    <row r="883" ht="12.5" x14ac:dyDescent="0.25"/>
    <row r="884" ht="12.5" x14ac:dyDescent="0.25"/>
    <row r="885" ht="12.5" x14ac:dyDescent="0.25"/>
    <row r="886" ht="12.5" x14ac:dyDescent="0.25"/>
    <row r="887" ht="12.5" x14ac:dyDescent="0.25"/>
    <row r="888" ht="12.5" x14ac:dyDescent="0.25"/>
    <row r="889" ht="12.5" x14ac:dyDescent="0.25"/>
    <row r="890" ht="12.5" x14ac:dyDescent="0.25"/>
    <row r="891" ht="12.5" x14ac:dyDescent="0.25"/>
    <row r="892" ht="12.5" x14ac:dyDescent="0.25"/>
    <row r="893" ht="12.5" x14ac:dyDescent="0.25"/>
    <row r="894" ht="12.5" x14ac:dyDescent="0.25"/>
    <row r="895" ht="12.5" x14ac:dyDescent="0.25"/>
    <row r="896" ht="12.5" x14ac:dyDescent="0.25"/>
    <row r="897" ht="12.5" x14ac:dyDescent="0.25"/>
    <row r="898" ht="12.5" x14ac:dyDescent="0.25"/>
    <row r="899" ht="12.5" x14ac:dyDescent="0.25"/>
    <row r="900" ht="12.5" x14ac:dyDescent="0.25"/>
    <row r="901" ht="12.5" x14ac:dyDescent="0.25"/>
    <row r="902" ht="12.5" x14ac:dyDescent="0.25"/>
    <row r="903" ht="12.5" x14ac:dyDescent="0.25"/>
    <row r="904" ht="12.5" x14ac:dyDescent="0.25"/>
    <row r="905" ht="12.5" x14ac:dyDescent="0.25"/>
    <row r="906" ht="12.5" x14ac:dyDescent="0.25"/>
    <row r="907" ht="12.5" x14ac:dyDescent="0.25"/>
    <row r="908" ht="12.5" x14ac:dyDescent="0.25"/>
    <row r="909" ht="12.5" x14ac:dyDescent="0.25"/>
    <row r="910" ht="12.5" x14ac:dyDescent="0.25"/>
    <row r="911" ht="12.5" x14ac:dyDescent="0.25"/>
    <row r="912" ht="12.5" x14ac:dyDescent="0.25"/>
    <row r="913" ht="12.5" x14ac:dyDescent="0.25"/>
    <row r="914" ht="12.5" x14ac:dyDescent="0.25"/>
    <row r="915" ht="12.5" x14ac:dyDescent="0.25"/>
    <row r="916" ht="12.5" x14ac:dyDescent="0.25"/>
    <row r="917" ht="12.5" x14ac:dyDescent="0.25"/>
    <row r="918" ht="12.5" x14ac:dyDescent="0.25"/>
    <row r="919" ht="12.5" x14ac:dyDescent="0.25"/>
    <row r="920" ht="12.5" x14ac:dyDescent="0.25"/>
    <row r="921" ht="12.5" x14ac:dyDescent="0.25"/>
    <row r="922" ht="12.5" x14ac:dyDescent="0.25"/>
    <row r="923" ht="12.5" x14ac:dyDescent="0.25"/>
    <row r="924" ht="12.5" x14ac:dyDescent="0.25"/>
    <row r="925" ht="12.5" x14ac:dyDescent="0.25"/>
    <row r="926" ht="12.5" x14ac:dyDescent="0.25"/>
    <row r="927" ht="12.5" x14ac:dyDescent="0.25"/>
    <row r="928" ht="12.5" x14ac:dyDescent="0.25"/>
    <row r="929" ht="12.5" x14ac:dyDescent="0.25"/>
    <row r="930" ht="12.5" x14ac:dyDescent="0.25"/>
    <row r="931" ht="12.5" x14ac:dyDescent="0.25"/>
    <row r="932" ht="12.5" x14ac:dyDescent="0.25"/>
    <row r="933" ht="12.5" x14ac:dyDescent="0.25"/>
    <row r="934" ht="12.5" x14ac:dyDescent="0.25"/>
    <row r="935" ht="12.5" x14ac:dyDescent="0.25"/>
    <row r="936" ht="12.5" x14ac:dyDescent="0.25"/>
    <row r="937" ht="12.5" x14ac:dyDescent="0.25"/>
    <row r="938" ht="12.5" x14ac:dyDescent="0.25"/>
    <row r="939" ht="12.5" x14ac:dyDescent="0.25"/>
    <row r="940" ht="12.5" x14ac:dyDescent="0.25"/>
    <row r="941" ht="12.5" x14ac:dyDescent="0.25"/>
    <row r="942" ht="12.5" x14ac:dyDescent="0.25"/>
    <row r="943" ht="12.5" x14ac:dyDescent="0.25"/>
    <row r="944" ht="12.5" x14ac:dyDescent="0.25"/>
    <row r="945" ht="12.5" x14ac:dyDescent="0.25"/>
    <row r="946" ht="12.5" x14ac:dyDescent="0.25"/>
    <row r="947" ht="12.5" x14ac:dyDescent="0.25"/>
    <row r="948" ht="12.5" x14ac:dyDescent="0.25"/>
    <row r="949" ht="12.5" x14ac:dyDescent="0.25"/>
    <row r="950" ht="12.5" x14ac:dyDescent="0.25"/>
    <row r="951" ht="12.5" x14ac:dyDescent="0.25"/>
    <row r="952" ht="12.5" x14ac:dyDescent="0.25"/>
    <row r="953" ht="12.5" x14ac:dyDescent="0.25"/>
    <row r="954" ht="12.5" x14ac:dyDescent="0.25"/>
    <row r="955" ht="12.5" x14ac:dyDescent="0.25"/>
    <row r="956" ht="12.5" x14ac:dyDescent="0.25"/>
    <row r="957" ht="12.5" x14ac:dyDescent="0.25"/>
    <row r="958" ht="12.5" x14ac:dyDescent="0.25"/>
    <row r="959" ht="12.5" x14ac:dyDescent="0.25"/>
    <row r="960" ht="12.5" x14ac:dyDescent="0.25"/>
    <row r="961" ht="12.5" x14ac:dyDescent="0.25"/>
    <row r="962" ht="12.5" x14ac:dyDescent="0.25"/>
    <row r="963" ht="12.5" x14ac:dyDescent="0.25"/>
    <row r="964" ht="12.5" x14ac:dyDescent="0.25"/>
    <row r="965" ht="12.5" x14ac:dyDescent="0.25"/>
    <row r="966" ht="12.5" x14ac:dyDescent="0.25"/>
    <row r="967" ht="12.5" x14ac:dyDescent="0.25"/>
    <row r="968" ht="12.5" x14ac:dyDescent="0.25"/>
    <row r="969" ht="12.5" x14ac:dyDescent="0.25"/>
    <row r="970" ht="12.5" x14ac:dyDescent="0.25"/>
    <row r="971" ht="12.5" x14ac:dyDescent="0.25"/>
    <row r="972" ht="12.5" x14ac:dyDescent="0.25"/>
    <row r="973" ht="12.5" x14ac:dyDescent="0.25"/>
    <row r="974" ht="12.5" x14ac:dyDescent="0.25"/>
    <row r="975" ht="12.5" x14ac:dyDescent="0.25"/>
    <row r="976" ht="12.5" x14ac:dyDescent="0.25"/>
    <row r="977" ht="12.5" x14ac:dyDescent="0.25"/>
    <row r="978" ht="12.5" x14ac:dyDescent="0.25"/>
    <row r="979" ht="12.5" x14ac:dyDescent="0.25"/>
    <row r="980" ht="12.5" x14ac:dyDescent="0.25"/>
    <row r="981" ht="12.5" x14ac:dyDescent="0.25"/>
    <row r="982" ht="12.5" x14ac:dyDescent="0.25"/>
    <row r="983" ht="12.5" x14ac:dyDescent="0.25"/>
    <row r="984" ht="12.5" x14ac:dyDescent="0.25"/>
    <row r="985" ht="12.5" x14ac:dyDescent="0.25"/>
    <row r="986" ht="12.5" x14ac:dyDescent="0.25"/>
    <row r="987" ht="12.5" x14ac:dyDescent="0.25"/>
    <row r="988" ht="12.5" x14ac:dyDescent="0.25"/>
    <row r="989" ht="12.5" x14ac:dyDescent="0.25"/>
    <row r="990" ht="12.5" x14ac:dyDescent="0.25"/>
  </sheetData>
  <mergeCells count="4">
    <mergeCell ref="H3:AD4"/>
    <mergeCell ref="B30:AQ30"/>
    <mergeCell ref="H59:AD59"/>
    <mergeCell ref="H115:AE115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24</vt:i4>
      </vt:variant>
    </vt:vector>
  </HeadingPairs>
  <TitlesOfParts>
    <vt:vector size="33" baseType="lpstr">
      <vt:lpstr>Level Flow Act 1 (1-4)</vt:lpstr>
      <vt:lpstr>Level 1 </vt:lpstr>
      <vt:lpstr>Level 2</vt:lpstr>
      <vt:lpstr>Level 3</vt:lpstr>
      <vt:lpstr>Level 4</vt:lpstr>
      <vt:lpstr>Level Flow 1-12</vt:lpstr>
      <vt:lpstr>Level 5</vt:lpstr>
      <vt:lpstr>Level 6</vt:lpstr>
      <vt:lpstr>Level 7</vt:lpstr>
      <vt:lpstr>Eight</vt:lpstr>
      <vt:lpstr>Eleven</vt:lpstr>
      <vt:lpstr>Five</vt:lpstr>
      <vt:lpstr>'Level Flow Act 1 (1-4)'!Four</vt:lpstr>
      <vt:lpstr>Four</vt:lpstr>
      <vt:lpstr>'Level Flow Act 1 (1-4)'!LevelObjects</vt:lpstr>
      <vt:lpstr>LevelObjects</vt:lpstr>
      <vt:lpstr>Nine</vt:lpstr>
      <vt:lpstr>'Level Flow Act 1 (1-4)'!One</vt:lpstr>
      <vt:lpstr>One</vt:lpstr>
      <vt:lpstr>Seven</vt:lpstr>
      <vt:lpstr>Six</vt:lpstr>
      <vt:lpstr>Ten</vt:lpstr>
      <vt:lpstr>'Level Flow Act 1 (1-4)'!Three</vt:lpstr>
      <vt:lpstr>Three</vt:lpstr>
      <vt:lpstr>Twelve</vt:lpstr>
      <vt:lpstr>'Level Flow Act 1 (1-4)'!Two</vt:lpstr>
      <vt:lpstr>Two</vt:lpstr>
      <vt:lpstr>'Level Flow Act 1 (1-4)'!World1</vt:lpstr>
      <vt:lpstr>World1</vt:lpstr>
      <vt:lpstr>'Level Flow Act 1 (1-4)'!World2</vt:lpstr>
      <vt:lpstr>World2</vt:lpstr>
      <vt:lpstr>'Level Flow Act 1 (1-4)'!World3</vt:lpstr>
      <vt:lpstr>World3</vt:lpstr>
    </vt:vector>
  </TitlesOfParts>
  <Manager>Marcus Lane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 Lane</dc:creator>
  <cp:lastModifiedBy>Marcus .</cp:lastModifiedBy>
  <cp:lastPrinted>2020-04-06T20:27:43Z</cp:lastPrinted>
  <dcterms:created xsi:type="dcterms:W3CDTF">2018-11-05T15:06:12Z</dcterms:created>
  <dcterms:modified xsi:type="dcterms:W3CDTF">2020-04-07T12:46:56Z</dcterms:modified>
</cp:coreProperties>
</file>